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ЭтаКнига"/>
  <mc:AlternateContent xmlns:mc="http://schemas.openxmlformats.org/markup-compatibility/2006">
    <mc:Choice Requires="x15">
      <x15ac:absPath xmlns:x15ac="http://schemas.microsoft.com/office/spreadsheetml/2010/11/ac" url="X:\СОЗЫВ V\РЕШЕНИЯ ДУМЫ\666-коректировка\"/>
    </mc:Choice>
  </mc:AlternateContent>
  <xr:revisionPtr revIDLastSave="0" documentId="13_ncr:1_{288154AB-7BD0-41A2-AB93-C9C18A7CAC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-2024" sheetId="2" r:id="rId1"/>
  </sheets>
  <externalReferences>
    <externalReference r:id="rId2"/>
    <externalReference r:id="rId3"/>
  </externalReferences>
  <definedNames>
    <definedName name="Акцизы">'[1]акт сверки - старый'!#REF!</definedName>
    <definedName name="Акцизы1">'[2]акт сверки - старый'!#REF!</definedName>
    <definedName name="_xlnm.Print_Titles" localSheetId="0">'2023-2024'!$9:$11</definedName>
    <definedName name="_xlnm.Print_Area" localSheetId="0">'2023-2024'!$A$1:$D$318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8" i="2" l="1"/>
  <c r="C291" i="2"/>
  <c r="C289" i="2" s="1"/>
  <c r="D177" i="2"/>
  <c r="D192" i="2"/>
  <c r="C192" i="2"/>
  <c r="D184" i="2"/>
  <c r="C184" i="2"/>
  <c r="D202" i="2"/>
  <c r="C202" i="2"/>
  <c r="D241" i="2"/>
  <c r="C241" i="2"/>
  <c r="D295" i="2"/>
  <c r="C295" i="2"/>
  <c r="D220" i="2"/>
  <c r="C220" i="2"/>
  <c r="D208" i="2"/>
  <c r="C208" i="2"/>
  <c r="C100" i="2"/>
  <c r="C89" i="2"/>
  <c r="D89" i="2"/>
  <c r="D17" i="2"/>
  <c r="D13" i="2" s="1"/>
  <c r="C17" i="2"/>
  <c r="D100" i="2"/>
  <c r="D135" i="2"/>
  <c r="D64" i="2"/>
  <c r="C64" i="2"/>
  <c r="D168" i="2"/>
  <c r="D167" i="2"/>
  <c r="D175" i="2"/>
  <c r="D174" i="2" s="1"/>
  <c r="D172" i="2" s="1"/>
  <c r="D171" i="2" s="1"/>
  <c r="D312" i="2" s="1"/>
  <c r="D311" i="2" s="1"/>
  <c r="D310" i="2" s="1"/>
  <c r="D250" i="2"/>
  <c r="D253" i="2"/>
  <c r="D258" i="2"/>
  <c r="D264" i="2"/>
  <c r="D271" i="2"/>
  <c r="D277" i="2"/>
  <c r="D285" i="2"/>
  <c r="D289" i="2"/>
  <c r="D300" i="2"/>
  <c r="D128" i="2"/>
  <c r="D130" i="2"/>
  <c r="D132" i="2"/>
  <c r="D124" i="2"/>
  <c r="D123" i="2" s="1"/>
  <c r="D118" i="2"/>
  <c r="D121" i="2"/>
  <c r="D109" i="2"/>
  <c r="D112" i="2"/>
  <c r="D114" i="2"/>
  <c r="D116" i="2"/>
  <c r="D98" i="2"/>
  <c r="D97" i="2" s="1"/>
  <c r="D92" i="2"/>
  <c r="D87" i="2"/>
  <c r="D86" i="2" s="1"/>
  <c r="D76" i="2"/>
  <c r="D79" i="2"/>
  <c r="D81" i="2"/>
  <c r="D69" i="2"/>
  <c r="D74" i="2"/>
  <c r="D71" i="2" s="1"/>
  <c r="D59" i="2"/>
  <c r="D58" i="2"/>
  <c r="D62" i="2"/>
  <c r="D61" i="2"/>
  <c r="D54" i="2"/>
  <c r="D56" i="2"/>
  <c r="D47" i="2"/>
  <c r="D49" i="2"/>
  <c r="D44" i="2"/>
  <c r="D41" i="2"/>
  <c r="D38" i="2"/>
  <c r="D34" i="2"/>
  <c r="D31" i="2"/>
  <c r="D24" i="2"/>
  <c r="D23" i="2"/>
  <c r="D15" i="2"/>
  <c r="D14" i="2"/>
  <c r="C306" i="2"/>
  <c r="C303" i="2"/>
  <c r="C300" i="2"/>
  <c r="C285" i="2"/>
  <c r="C277" i="2"/>
  <c r="C271" i="2"/>
  <c r="C264" i="2"/>
  <c r="C258" i="2"/>
  <c r="C253" i="2"/>
  <c r="C250" i="2"/>
  <c r="C175" i="2"/>
  <c r="C168" i="2"/>
  <c r="C167" i="2" s="1"/>
  <c r="C135" i="2"/>
  <c r="C132" i="2"/>
  <c r="C130" i="2"/>
  <c r="C128" i="2"/>
  <c r="C127" i="2" s="1"/>
  <c r="C124" i="2"/>
  <c r="C123" i="2" s="1"/>
  <c r="C120" i="2" s="1"/>
  <c r="C121" i="2"/>
  <c r="C118" i="2"/>
  <c r="C116" i="2"/>
  <c r="C111" i="2" s="1"/>
  <c r="C114" i="2"/>
  <c r="C112" i="2"/>
  <c r="C109" i="2"/>
  <c r="C98" i="2"/>
  <c r="C97" i="2" s="1"/>
  <c r="C92" i="2"/>
  <c r="C86" i="2" s="1"/>
  <c r="C83" i="2" s="1"/>
  <c r="C87" i="2"/>
  <c r="C81" i="2"/>
  <c r="C78" i="2" s="1"/>
  <c r="C79" i="2"/>
  <c r="C76" i="2"/>
  <c r="C74" i="2"/>
  <c r="C71" i="2" s="1"/>
  <c r="C68" i="2" s="1"/>
  <c r="C69" i="2"/>
  <c r="C62" i="2"/>
  <c r="C61" i="2" s="1"/>
  <c r="C59" i="2"/>
  <c r="C58" i="2" s="1"/>
  <c r="C56" i="2"/>
  <c r="C54" i="2"/>
  <c r="C53" i="2" s="1"/>
  <c r="C49" i="2"/>
  <c r="C47" i="2"/>
  <c r="C44" i="2"/>
  <c r="C41" i="2"/>
  <c r="C38" i="2"/>
  <c r="C34" i="2"/>
  <c r="C31" i="2"/>
  <c r="C24" i="2"/>
  <c r="C23" i="2" s="1"/>
  <c r="C15" i="2"/>
  <c r="C14" i="2" s="1"/>
  <c r="D240" i="2"/>
  <c r="C30" i="2"/>
  <c r="C29" i="2"/>
  <c r="D83" i="2" l="1"/>
  <c r="D111" i="2"/>
  <c r="D53" i="2"/>
  <c r="D46" i="2" s="1"/>
  <c r="C46" i="2"/>
  <c r="C174" i="2"/>
  <c r="C172" i="2" s="1"/>
  <c r="C171" i="2" s="1"/>
  <c r="D30" i="2"/>
  <c r="D29" i="2" s="1"/>
  <c r="D78" i="2"/>
  <c r="D68" i="2" s="1"/>
  <c r="D12" i="2" s="1"/>
  <c r="D127" i="2"/>
  <c r="D120" i="2" s="1"/>
  <c r="C177" i="2"/>
  <c r="C240" i="2"/>
  <c r="C312" i="2" s="1"/>
  <c r="C311" i="2" s="1"/>
  <c r="C310" i="2" s="1"/>
  <c r="C238" i="2" s="1"/>
  <c r="C13" i="2"/>
  <c r="C12" i="2" s="1"/>
  <c r="D238" i="2"/>
  <c r="D170" i="2" l="1"/>
  <c r="D235" i="2"/>
  <c r="D236" i="2" s="1"/>
  <c r="D237" i="2" s="1"/>
  <c r="C235" i="2"/>
  <c r="C236" i="2" s="1"/>
  <c r="C237" i="2" s="1"/>
  <c r="C170" i="2"/>
</calcChain>
</file>

<file path=xl/sharedStrings.xml><?xml version="1.0" encoding="utf-8"?>
<sst xmlns="http://schemas.openxmlformats.org/spreadsheetml/2006/main" count="527" uniqueCount="506">
  <si>
    <t>БЕЗВОЗМЕЗДНЫЕ ПОСТУПЛЕНИЯ ОТ ДРУГИХ БЮДЖЕТОВ БЮДЖЕТНОЙ СИСТЕМЫ РОССИЙСКОЙ ФЕДЕРАЦИИ</t>
  </si>
  <si>
    <t>1 03 00000 00 0000 000</t>
  </si>
  <si>
    <t>НАЛОГИ НА ТОВАРЫ (РАБОТЫ, УСЛУГИ), РЕАЛИЗУЕМЫЕ НА ТЕРРИТОРИИ РФ</t>
  </si>
  <si>
    <t>1 03 02000 01 0000 110</t>
  </si>
  <si>
    <t>Акцизы по подакцизным товарам (продукции), производимым на территории РФ</t>
  </si>
  <si>
    <t>1 03 02230 01 0000 110</t>
  </si>
  <si>
    <t>Доходы от уплаты акцизов на дизельное топливо,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</si>
  <si>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</si>
  <si>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масладля дизельных и (или) карбюраторных (инжекторных) двигателей 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</si>
  <si>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</si>
  <si>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производимый на территории РФ,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</si>
  <si>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</si>
  <si>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производимый на территории РФ,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</si>
  <si>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1 05 04000 02 0000 110</t>
  </si>
  <si>
    <t>Налог, взимаемый в связи с применением патентной системы налогообложения</t>
  </si>
  <si>
    <t>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</si>
  <si>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</si>
  <si>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</si>
  <si>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</si>
  <si>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1 11 05074 04 0000 120</t>
  </si>
  <si>
    <t>Доходы от сдачи в аренду имущества, составляющего казну городских округов (за исключением земельных участков)</t>
  </si>
  <si>
    <t>ДОХОДЫ ОТ ОКАЗАНИЯ ПЛАТНЫХ УСЛУГ И КОМПЕНСАЦИИ ЗАТРАТ ГОСУДАРСТВА</t>
  </si>
  <si>
    <t>05 04</t>
  </si>
  <si>
    <t>Прикладные научные исследования в области жилищно-коммунального хозяйства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</si>
  <si>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</si>
  <si>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</si>
  <si>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</si>
  <si>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Доходы от продажи земельных участков, находящихся в государственной и муниципальной собственности 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</si>
  <si>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</si>
  <si>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</si>
  <si>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</si>
  <si>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Налог на доходы физических лиц в виде фиксированных авансовых платежей с доходов, полученных физическими лицами,  являющимися иностранными гражданами, осуществляющими трудовую деятельность по найму на основании патента в соответствии со статьей 227.1 НК РФ 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</si>
  <si>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</si>
  <si>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</si>
  <si>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</si>
  <si>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округов</t>
  </si>
  <si>
    <t xml:space="preserve">04 05 </t>
  </si>
  <si>
    <t>Сельское хозяйство и рыболовство</t>
  </si>
  <si>
    <t>в том числе: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</si>
  <si>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</si>
  <si>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</si>
  <si>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</si>
  <si>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 xml:space="preserve"> Молодежная политика</t>
  </si>
  <si>
    <t>07 03</t>
  </si>
  <si>
    <t>Дополнительное образование детей</t>
  </si>
  <si>
    <t>1 11 03040 04 0000 120</t>
  </si>
  <si>
    <t>Проценты, полученные от предоставления бюджетных кредитов внутри страны за счет средств бюджетов городских округов</t>
  </si>
  <si>
    <t>1 13 02060 00 0000 130</t>
  </si>
  <si>
    <t>Доходы, поступающие в порядке возмещения расходов, понесенных в связи с эксплуатацией имущества</t>
  </si>
  <si>
    <t>1 13 02064 04 0000 130</t>
  </si>
  <si>
    <t>Доходы, поступающие в порядке возмещения расходов, понесенных в связи с эксплуатацией имущества городского округа</t>
  </si>
  <si>
    <t>1 14 06300 00 0000 430</t>
  </si>
  <si>
    <t>ДЕФИЦИТ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</si>
  <si>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</si>
  <si>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</si>
  <si>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</si>
  <si>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2 02 10000 00 0000 151</t>
  </si>
  <si>
    <t>2 02 15001 04 0000 151</t>
  </si>
  <si>
    <t>2 02 20000 00 0000 151</t>
  </si>
  <si>
    <t>2 02 30000 00 0000 151</t>
  </si>
  <si>
    <t>Иные межбюджетные трансферты</t>
  </si>
  <si>
    <t>2 02 40000 00 0000 151</t>
  </si>
  <si>
    <t>11 05</t>
  </si>
  <si>
    <t>Другие вопросы в области физической культуры и спорта</t>
  </si>
  <si>
    <t>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</si>
  <si>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</si>
  <si>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1 13 02990 00 0000 130</t>
  </si>
  <si>
    <t>Прочие доходы от компенсации затрат государства</t>
  </si>
  <si>
    <t>1 13 02994 04 0000 130</t>
  </si>
  <si>
    <t>Прочие доходы от компенсации затрат бюджетов городских округов</t>
  </si>
  <si>
    <t>1 11 05092 04 0000 120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</si>
  <si>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</si>
  <si>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Субсидии из областного бюджета бюджетам муниципальных образований Воронежской области на обеспечение учащихся общеобразовательных учреждений молочной продукцией</t>
  </si>
  <si>
    <t>07 05</t>
  </si>
  <si>
    <t>Профессиональная подготовка, переподготовка и повышение квалификации</t>
  </si>
  <si>
    <t xml:space="preserve"> Обслуживание  государственного внутреннего и муниципального долга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</si>
  <si>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</si>
  <si>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</si>
  <si>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</si>
  <si>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1 05 01050 01 0000 110</t>
  </si>
  <si>
    <t>Минимальный налог, зачисляемый в бюджеты субъектов РФ</t>
  </si>
  <si>
    <t>тыс. рублей</t>
  </si>
  <si>
    <t>Код бюджетной классификации РФ</t>
  </si>
  <si>
    <t>ВСЕГО  ДОХОДОВ</t>
  </si>
  <si>
    <t>ВСЕГО РАСХОДОВ</t>
  </si>
  <si>
    <t xml:space="preserve"> </t>
  </si>
  <si>
    <t>ОБЩЕГОСУДАРСТВЕННЫЕ ВОПРОСЫ</t>
  </si>
  <si>
    <t xml:space="preserve"> Обеспечение проведения выборов и референдумов</t>
  </si>
  <si>
    <t xml:space="preserve"> Другие общегосударственные вопросы</t>
  </si>
  <si>
    <t>НАЦИОНАЛЬНАЯ БЕЗОПАСНОСТЬ И ПРАВООХРАНИТЕЛЬНАЯ ДЕЯТЕЛЬНОСТЬ</t>
  </si>
  <si>
    <t xml:space="preserve"> Органы внутренних дел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</si>
  <si>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</si>
  <si>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</si>
  <si>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</si>
  <si>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</si>
  <si>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</si>
  <si>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</si>
  <si>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ОХРАНА ОКРУЖАЮЩЕЙ СРЕДЫ</t>
  </si>
  <si>
    <t xml:space="preserve"> Другие вопросы в области охраны окружающей среды</t>
  </si>
  <si>
    <t>ОБРАЗОВАНИЕ</t>
  </si>
  <si>
    <t xml:space="preserve"> Дошкольное образование</t>
  </si>
  <si>
    <t xml:space="preserve"> Общее образование</t>
  </si>
  <si>
    <t xml:space="preserve"> Другие вопросы в области образования</t>
  </si>
  <si>
    <t xml:space="preserve"> Культура</t>
  </si>
  <si>
    <t>СОЦИАЛЬНАЯ ПОЛИТИКА</t>
  </si>
  <si>
    <t>Пенсионное обеспечение</t>
  </si>
  <si>
    <t>01 03</t>
  </si>
  <si>
    <t>01 04</t>
  </si>
  <si>
    <t>01 06</t>
  </si>
  <si>
    <t>01 07</t>
  </si>
  <si>
    <t>03 02</t>
  </si>
  <si>
    <t>04 08</t>
  </si>
  <si>
    <t>04 09</t>
  </si>
  <si>
    <t>05 01</t>
  </si>
  <si>
    <t>05 02</t>
  </si>
  <si>
    <t>07 01</t>
  </si>
  <si>
    <t>07 02</t>
  </si>
  <si>
    <t>07 07</t>
  </si>
  <si>
    <t>07 09</t>
  </si>
  <si>
    <t>08 00</t>
  </si>
  <si>
    <t>08 01</t>
  </si>
  <si>
    <t>10 00</t>
  </si>
  <si>
    <t>10 01</t>
  </si>
  <si>
    <t>10 03</t>
  </si>
  <si>
    <t>10 04</t>
  </si>
  <si>
    <t>07 00</t>
  </si>
  <si>
    <t>06 00</t>
  </si>
  <si>
    <t>05 00</t>
  </si>
  <si>
    <t>04 00</t>
  </si>
  <si>
    <t>03 00</t>
  </si>
  <si>
    <t>01 00</t>
  </si>
  <si>
    <t>1 00 00000 00 0000 000</t>
  </si>
  <si>
    <t xml:space="preserve">1 01 00000 00 0000 000 </t>
  </si>
  <si>
    <t>НАЛОГИ  НА  ПРИБЫЛЬ,  ДОХОДЫ</t>
  </si>
  <si>
    <t>1 01 02000 01 0000 110</t>
  </si>
  <si>
    <t>Налог на доходы физических лиц</t>
  </si>
  <si>
    <t>1 01 02010 01 0000 110</t>
  </si>
  <si>
    <t>1 01 02020 01 0000 110</t>
  </si>
  <si>
    <t>1 01 02040 01 0000 110</t>
  </si>
  <si>
    <t>НАЛОГИ  НА  СОВОКУПНЫЙ  ДОХОД</t>
  </si>
  <si>
    <t>Единый налог на вмененный доход для отдельных видов деятельности</t>
  </si>
  <si>
    <t>Единый сельскохозяйственный налог</t>
  </si>
  <si>
    <t>1 06 00000 00 0000 000</t>
  </si>
  <si>
    <t>НАЛОГИ  НА  ИМУЩЕСТВО</t>
  </si>
  <si>
    <t>Налог на имущество физических лиц</t>
  </si>
  <si>
    <t>Налог на игорный бизнес</t>
  </si>
  <si>
    <t>Земельный налог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</si>
  <si>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</si>
  <si>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</si>
  <si>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</si>
  <si>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Налог на добычу полезных ископаемых</t>
  </si>
  <si>
    <t>1 07 01020 01 0000 110</t>
  </si>
  <si>
    <t>Налог на добычу общераспространенных полезных ископаемых</t>
  </si>
  <si>
    <t>1 08 00000 00 0000 000</t>
  </si>
  <si>
    <t>1 08 03000 01 0000 110</t>
  </si>
  <si>
    <t>Государственная пошлина по делам, рассматриваемым в судах общей юрисдикции, мировыми судьями</t>
  </si>
  <si>
    <t>1 08 03010 01 0000 110</t>
  </si>
  <si>
    <t>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</si>
  <si>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</si>
  <si>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1 08 07140 01 0000 110</t>
  </si>
  <si>
    <t>1 08 07150 01 0000 110</t>
  </si>
  <si>
    <t>1 09 00000 00 0000 000</t>
  </si>
  <si>
    <t>1 09 04000 00 0000 110</t>
  </si>
  <si>
    <t>Налоги на имущество</t>
  </si>
  <si>
    <t>1 09 04010 02 0000 110</t>
  </si>
  <si>
    <t>Налог на имущество предприятий</t>
  </si>
  <si>
    <t>Налог с продаж</t>
  </si>
  <si>
    <t>Прочие налоги и сборы (по отмененным местным налогам и сборам)</t>
  </si>
  <si>
    <t>Налог на рекламу</t>
  </si>
  <si>
    <t>1 11 00000 00 0000 000</t>
  </si>
  <si>
    <t>ДОХОДЫ  ОТ  ИСПОЛЬЗОВАНИЯ  ИМУЩЕСТВА,  НАХОДЯЩЕГОСЯ  В  ГОСУДАРСТВЕННОЙ  И  МУНИЦИПАЛЬНОЙ СОБСТВЕННОСТИ</t>
  </si>
  <si>
    <t>1 11 05000 00 0000 120</t>
  </si>
  <si>
    <t>1 11 05010 00 0000 120</t>
  </si>
  <si>
    <t>1 11 05030 00 0000 120</t>
  </si>
  <si>
    <t>1 11 07000 00 0000 120</t>
  </si>
  <si>
    <t>Платежи от государственных и муниципальных унитарных предприятий</t>
  </si>
  <si>
    <t>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</si>
  <si>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</si>
  <si>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1 12 00000 00 0000 000</t>
  </si>
  <si>
    <t>ПЛАТЕЖИ ПРИ  ПОЛЬЗОВАНИИ  ПРИРОДНЫМИ  РЕСУРСАМИ</t>
  </si>
  <si>
    <t>1 12 01000 01 0000 120</t>
  </si>
  <si>
    <t>Плата за негативное воздействие на окружающую среду</t>
  </si>
  <si>
    <t>1 13 00000 00 0000 000</t>
  </si>
  <si>
    <t>1 14 00000 00 0000 000</t>
  </si>
  <si>
    <t>ДОХОДЫ  ОТ  ПРОДАЖИ  МАТЕРИАЛЬНЫХ  И  НЕМАТЕРИАЛЬНЫХ  АКТИВОВ</t>
  </si>
  <si>
    <t>1 14 02000 00 0000 000</t>
  </si>
  <si>
    <t>1 16 00000 00 0000 000</t>
  </si>
  <si>
    <t>ШТРАФЫ,  САНКЦИИ,  ВОЗМЕЩЕНИЕ  УЩЕРБА</t>
  </si>
  <si>
    <t>1 17 00000 00 0000 000</t>
  </si>
  <si>
    <t>ПРОЧИЕ  НЕНАЛОГОВЫЕ  ДОХОДЫ</t>
  </si>
  <si>
    <t>1 17 05000 00 0000 180</t>
  </si>
  <si>
    <t xml:space="preserve">Прочие неналоговые  доходы </t>
  </si>
  <si>
    <t>ЗАДОЛЖЕННОСТЬ  И  ПЕРЕРАСЧЕТЫ ПО ОТМЕНЕННЫМ НАЛОГАМ, СБОРАМ И ИНЫМ ОБЯЗАТЕЛЬНЫМ ПЛАТЕЖАМ</t>
  </si>
  <si>
    <t>Другие вопросы в области национальной безопасности и правоохранительной деятельности</t>
  </si>
  <si>
    <t>Транспорт</t>
  </si>
  <si>
    <t>1 01 02030 01 0000 110</t>
  </si>
  <si>
    <t>1 06 01000 00 0000 110</t>
  </si>
  <si>
    <t>1 06 01020 04 0000 110</t>
  </si>
  <si>
    <t>1 06 04000 02 0000 110</t>
  </si>
  <si>
    <t>Транспортный налог</t>
  </si>
  <si>
    <t>1 06 04011 02 0000 110</t>
  </si>
  <si>
    <t>Транспортный налог с организаций</t>
  </si>
  <si>
    <t>1 06 04012 02 0000 110</t>
  </si>
  <si>
    <t>Транспортный налог с физических лиц</t>
  </si>
  <si>
    <t>1 06 05000 02 0000 110</t>
  </si>
  <si>
    <t xml:space="preserve">1 06 06000 00 0000 110 </t>
  </si>
  <si>
    <t>1 06 06010 00 0000 110</t>
  </si>
  <si>
    <t>1 06 06012 04 0000 110</t>
  </si>
  <si>
    <t>1 06 06022 04 0000 110</t>
  </si>
  <si>
    <t>1 11 05034 04 0000 120</t>
  </si>
  <si>
    <t>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</si>
  <si>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</si>
  <si>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1 17 05040 04 0000 180</t>
  </si>
  <si>
    <t>Прочие неналоговые доходы бюджетов городских округов</t>
  </si>
  <si>
    <t>Земельный налог (по обязательствам, возникшим до 1 января 2006 года)</t>
  </si>
  <si>
    <t>1 09 04040 01 0000 110</t>
  </si>
  <si>
    <t>Налог с имущества, переходящего в порядке наследования или дарения</t>
  </si>
  <si>
    <t>1 09 06000 02 0000 110</t>
  </si>
  <si>
    <t>1 09 06010 02 0000 110</t>
  </si>
  <si>
    <t>1 11 05020 00 0000 120</t>
  </si>
  <si>
    <t>1 11 05024 04 0000 120</t>
  </si>
  <si>
    <t>1 14 01000 00 0000 410</t>
  </si>
  <si>
    <t>Доходы от продажи квартир</t>
  </si>
  <si>
    <t>1 14 01040 04 0000 410</t>
  </si>
  <si>
    <t>02 00</t>
  </si>
  <si>
    <t xml:space="preserve">НАЦИОНАЛЬНАЯ ОБОРОНА </t>
  </si>
  <si>
    <t xml:space="preserve"> Мобилизационная и вневойсковая подготовка</t>
  </si>
  <si>
    <t xml:space="preserve">Налог на имущество физических лиц, взимаемый по ставкам, применяемым к объектам налогообложения, расположенным в границах городских округов </t>
  </si>
  <si>
    <t>1 06 06020 00 0000 110</t>
  </si>
  <si>
    <t>1 09 01000 00 0000 110</t>
  </si>
  <si>
    <t>Налог на прибыль организаций, зачислявшийся до 1 января 2005 года в местные бюджеты</t>
  </si>
  <si>
    <t>1 09 01020 04 0000 110</t>
  </si>
  <si>
    <t>Налог на прибыль организаций, зачислявшийся до 1 января 2005 года в местные бюджеты, мобилизуемый на территориях городских округов</t>
  </si>
  <si>
    <t>1 09 04050 00 0000 110</t>
  </si>
  <si>
    <t>Земельный налог (по обязательствам, возникшим до 1 января 2006 года), мобилизуемый на территориях городских округов</t>
  </si>
  <si>
    <t>Прочие налоги и сборы (по отмененным налогам и сборам субъектов РФ)</t>
  </si>
  <si>
    <t>1 09 07000 00 0000 110</t>
  </si>
  <si>
    <t>1 09 07010 00 0000 110</t>
  </si>
  <si>
    <t>Налог на рекламу, мобилизуемый на территориях городских округов</t>
  </si>
  <si>
    <t>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</si>
  <si>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</si>
  <si>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</si>
  <si>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Доходы от продажи квартир, находящихся в собственности городских округов</t>
  </si>
  <si>
    <t>2 02 00000 00 0000 000</t>
  </si>
  <si>
    <t>Безвозмездные поступления от других бюджетов бюджетной системы Российской Федерации</t>
  </si>
  <si>
    <t>Государственная пошлина за выдачу разрешения на установку рекламной конструкции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</si>
  <si>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</si>
  <si>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</si>
  <si>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Доходы от продажи земельных участков, государственная собственность на которые не разграничена 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</si>
  <si>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</si>
  <si>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02 03</t>
  </si>
  <si>
    <t>03 14</t>
  </si>
  <si>
    <t>04 12</t>
  </si>
  <si>
    <t>05 03</t>
  </si>
  <si>
    <t>05 05</t>
  </si>
  <si>
    <t>06 03</t>
  </si>
  <si>
    <t>06 05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</si>
  <si>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</si>
  <si>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</si>
  <si>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Обеспечение деятельности финансовых, налоговых и таможенных органов и органов финансового (финансово-бюджетного) надзора</t>
  </si>
  <si>
    <t>Благоустройство</t>
  </si>
  <si>
    <t>Охрана объектов растительного и животного мира и среды их обитания</t>
  </si>
  <si>
    <t>Социальное обеспечение населения</t>
  </si>
  <si>
    <t>Охрана семьи и детства</t>
  </si>
  <si>
    <t>НАЛОГОВЫЕ И НЕНАЛОГОВЫЕ ДОХОДЫ</t>
  </si>
  <si>
    <t>ГОСУДАРСТВЕННАЯ  ПОШЛИНА</t>
  </si>
  <si>
    <t>Государственная пошлина по делам, рассматриваемым в судах общей юрисдикции, мировыми судьями (за исключением Верховного Суда РФ)</t>
  </si>
  <si>
    <t>1 11 09000 00 0000 120</t>
  </si>
  <si>
    <t>1 11 09044 04 0000 120</t>
  </si>
  <si>
    <t>99 00</t>
  </si>
  <si>
    <t>99 99</t>
  </si>
  <si>
    <t>УСЛОВНО УТВЕРЖДЕННЫЕ РАСХОДЫ</t>
  </si>
  <si>
    <t>Условно утвержденные расходы</t>
  </si>
  <si>
    <t xml:space="preserve">ИТОГО  ДОХОДОВ </t>
  </si>
  <si>
    <t>1 14 06000 00 0000 430</t>
  </si>
  <si>
    <t>1 14 06010 00 0000 430</t>
  </si>
  <si>
    <t>1 14 06012 04 0000 430</t>
  </si>
  <si>
    <t>1 14 06020 00 0000 430</t>
  </si>
  <si>
    <t>1 14 06024 04 0000 430</t>
  </si>
  <si>
    <t xml:space="preserve">1 01 01000 00 0000 000 </t>
  </si>
  <si>
    <t>Налог на прибыль организаций</t>
  </si>
  <si>
    <t xml:space="preserve">1 01 01010 00 0000 000 </t>
  </si>
  <si>
    <t>Налог на прибыль организаций, зачисляемый в бюджеты бюджетной системы Российской Федерации по сооответствующим ставкам</t>
  </si>
  <si>
    <t>Налог на прибыль организаций, зачисляемый в бюджеты субъектов Российской Федерации</t>
  </si>
  <si>
    <t>1 05 01000 00 0000 000</t>
  </si>
  <si>
    <t>Налог, взимаемый в связи с применением упрощенной системы налогообложения</t>
  </si>
  <si>
    <t xml:space="preserve">1 01 01012 02 0000 000 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</si>
  <si>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</si>
  <si>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</si>
  <si>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Резервные фонды</t>
  </si>
  <si>
    <t>13 01</t>
  </si>
  <si>
    <t>13 00</t>
  </si>
  <si>
    <t>ОБСЛУЖИВАНИЕ ГОСУДАРСТВЕННОГО И МУНИЦИПАЛЬНОГО ДОЛГА</t>
  </si>
  <si>
    <t>14 00</t>
  </si>
  <si>
    <t>14 03</t>
  </si>
  <si>
    <t>МЕЖБЮДЖЕТНЫЕ ТРАНСФЕРТЫ БЮДЖЕТАМ СУБЪЕКТОВ РОССИЙСКОЙ ФЕДЕРАЦИИ И МУНИЦИПАЛЬНЫХ ОБРАЗОВАНИЙ</t>
  </si>
  <si>
    <t>Прочие межбюджетные трансферты бюджетам субъектов Российской Федерации и муниципальных образований общего характера</t>
  </si>
  <si>
    <t>11 00</t>
  </si>
  <si>
    <t>11 01</t>
  </si>
  <si>
    <t>ФИЗИЧЕСКАЯ КУЛЬТУРА И СПОРТ</t>
  </si>
  <si>
    <t>Физическая культура</t>
  </si>
  <si>
    <t>08 04</t>
  </si>
  <si>
    <t xml:space="preserve"> Другие вопросы в области культуры, кинематографии </t>
  </si>
  <si>
    <t>01 11</t>
  </si>
  <si>
    <t>01 13</t>
  </si>
  <si>
    <t>01 05</t>
  </si>
  <si>
    <t>Судебная система</t>
  </si>
  <si>
    <t xml:space="preserve">КУЛЬТУРА, КИНЕМАТОГРАФИЯ </t>
  </si>
  <si>
    <t>Дорожное хозяйство (дорожные фонды)</t>
  </si>
  <si>
    <t>1 05 01010 00 0000 000</t>
  </si>
  <si>
    <t>1 05 01011 01 0000 110</t>
  </si>
  <si>
    <t>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</si>
  <si>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</si>
  <si>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1 05 01020 00 0000 000</t>
  </si>
  <si>
    <t>1 05 01021 01 0000 110</t>
  </si>
  <si>
    <t>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</si>
  <si>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</si>
  <si>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1 05 02000 00 0000 110</t>
  </si>
  <si>
    <t>1 05 02010 02 0000 110</t>
  </si>
  <si>
    <t>1 05 02020 02 0000 110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</si>
  <si>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</si>
  <si>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1 05 03010 01 0000 110</t>
  </si>
  <si>
    <t>1 05 03020 01 0000 110</t>
  </si>
  <si>
    <t>Единый сельскохозяйственный налог (за налоговые периоды, истекшие до 1 января 2011 года)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</si>
  <si>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выдачей регистрационных знаков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</si>
  <si>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</si>
  <si>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 </t>
  </si>
  <si>
    <t>Доходы от сдачи в аренду имущества, находящегося в оперативном управлении органов государственной власти, органов местного 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</si>
  <si>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</si>
  <si>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</si>
  <si>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Дотации бюджетам городских округов на выравнивание бюджетной обеспеченности </t>
  </si>
  <si>
    <t>1 13 01990 00 0000 130</t>
  </si>
  <si>
    <t>1 13 01994 04 0000 130</t>
  </si>
  <si>
    <t xml:space="preserve">Прочие доходы от оказания платных услуг (работ) получателями средств бюджетов городских округов </t>
  </si>
  <si>
    <t>Другие вопросы в области социальной политики</t>
  </si>
  <si>
    <t>10 06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</si>
  <si>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НК РФ 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</si>
  <si>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ИП,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НК РФ </t>
  </si>
  <si>
    <t xml:space="preserve">Налог на доходы физических лиц с доходов, полученных физическими лицами в соответствии со статьей 228 НК РФ </t>
  </si>
  <si>
    <t>1 05 00000 02 0000 000</t>
  </si>
  <si>
    <t>1 05 03000 01 0000 110</t>
  </si>
  <si>
    <t>1 09 04052 04 0000 110</t>
  </si>
  <si>
    <t>1 09 07012 04 0000 110</t>
  </si>
  <si>
    <t>1 09 07032 04 0000 110</t>
  </si>
  <si>
    <t>1 11 05012 04 0000 120</t>
  </si>
  <si>
    <t xml:space="preserve">Прочие доходы от оказания платных услуг (работ) </t>
  </si>
  <si>
    <t>1 14 02040 04 0000 410</t>
  </si>
  <si>
    <t>1 14 02043 04 0000 410</t>
  </si>
  <si>
    <t xml:space="preserve">НАИМЕНОВАНИЕ </t>
  </si>
  <si>
    <t>1 11 05026 04 0000 120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</si>
  <si>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</t>
  </si>
  <si>
    <t>Доходы, получаемые в виде арендной платы за земельные участки,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</t>
  </si>
  <si>
    <t>1 11 05324 04 0000 120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</si>
  <si>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</si>
  <si>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Прочие поступления от использования имущества, находящегося в собственности городских округов (за исключением имущества  муниципальных бюджетных и автономных учреждений, а также имущества  муниципальных унитарных предприятий, в том числе казенных) (концессионная плата за пользование муниципальным имуществом)</t>
  </si>
  <si>
    <t>Прочие поступления от использования имущества, находящегося в собственности городских округов (за исключением имущества  муниципальных бюджетных и автономных учреждений, а также имущества  муниципальных унитарных предприятий, в том числе казенных) (плата за наем жилых помещений мунниципального жилищного фонда)</t>
  </si>
  <si>
    <t>Прочие поступления от использования имущества, находящегося в собственности городских округов (за исключением имущества  муниципальных бюджетных и автономных учреждений, а также имущества  муниципальных унитарных предприятий, в том числе казенных) (платежи за право заключения договоров о развитии застроенных территорий)</t>
  </si>
  <si>
    <t>1 11 09044 04 0001 120</t>
  </si>
  <si>
    <t>Платежи за право на заключение договоров на организацию ярмарок</t>
  </si>
  <si>
    <t>1 11 09044 04 0002 120</t>
  </si>
  <si>
    <t>Платежи за право на заключение договоров на размещение нестационарных торговых объектов</t>
  </si>
  <si>
    <t>1 11 09044 04 0003 120</t>
  </si>
  <si>
    <t>Плата за право использования земельных участков без предоставления земельных участков и установления сервитутов</t>
  </si>
  <si>
    <t>1 13 01070 00 0000 130</t>
  </si>
  <si>
    <t>Доходы от оказания информационных услуг</t>
  </si>
  <si>
    <t>1 13 01074 04 0000 130</t>
  </si>
  <si>
    <t>Доходы от оказания информационных услуг органами местного самоуправления городских округов, казенными учреждениями городских округов (плата за предоставление сведений, содержащихся в информационной системе обеспечения градостроительной деятельности)</t>
  </si>
  <si>
    <t>1 14 13040 04 0000 410</t>
  </si>
  <si>
    <t xml:space="preserve">Доходы от приватизации имущества, находящегося в собственности городских округов, в части приватизации нефинансовых активов имущества казны </t>
  </si>
  <si>
    <t>1 16 01053 01 0000 140</t>
  </si>
  <si>
    <t>1 16 01063 01 0000 140</t>
  </si>
  <si>
    <t>1 16 01073 01 0000 140</t>
  </si>
  <si>
    <t>1 16 01074 01 0000 140</t>
  </si>
  <si>
    <t>1 16 01123 01 0000 140</t>
  </si>
  <si>
    <t>1 16 01154 01 0000 140</t>
  </si>
  <si>
    <t>1 16 01157 01 0000 140</t>
  </si>
  <si>
    <t>1 16 01193 01 0000 140</t>
  </si>
  <si>
    <t>1 16 01194 01 0000 140</t>
  </si>
  <si>
    <t>1 16 01203 01 0000 140</t>
  </si>
  <si>
    <t>1 16 02020 02 0000 140</t>
  </si>
  <si>
    <t>1 16 07010 04 0000 140</t>
  </si>
  <si>
    <t>1 16 07090 04 0000 140</t>
  </si>
  <si>
    <t>1 16 10031 04 0000 140</t>
  </si>
  <si>
    <t>1 16 10061 04 0000 140</t>
  </si>
  <si>
    <t>1 16 10062 04 0000 140</t>
  </si>
  <si>
    <t>1 16 11050 01 0000 140</t>
  </si>
  <si>
    <t>1 16 11064 01 0000 140</t>
  </si>
  <si>
    <t>Административные штрафы, установленные Главой 5 КоАП, за административные правонарушения,посягающие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</si>
  <si>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КоАП, за административные правонарушения,посягающие на здоровье, санитарно-эпидемиологическое благополучие населенияи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</si>
  <si>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КоАП,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</si>
  <si>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Административные штрафы, установленные Главой 7 КоАП, за административные правонарушения в области охраны собственности, выявленные должностными лицамиорганов муниципального контроля </t>
  </si>
  <si>
    <t>Административные штрафы, установленные Главой 12 КоАП,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</si>
  <si>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 xml:space="preserve">Административные штрафы, установленные Главой 15 КоАП, за административные правонарушения в области финансов, налогов и сборов, страхования, рынка ценных бумаг(за исключением штрафов, указанных в пункте 6 ст. 46 БК РФ), выявленные должностными лицами органов муниципального контроля </t>
  </si>
  <si>
    <t>Административные штрафы, установленные Главой 19 КоАП,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</si>
  <si>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Административные штрафы, установленные Главой 19 КоАП, за административные правонарушения против порядка управления,  выявленные должностными лицамиорганов муниципального контроля </t>
  </si>
  <si>
    <t>Административные штрафы, установленные Главой 20 КоАП, за административные правонарушения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</si>
  <si>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</si>
  <si>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</si>
  <si>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</si>
  <si>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</si>
  <si>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РФ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</si>
  <si>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 xml:space="preserve"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городского округа за нарушение законодательства РФ о контрактной системе в сфере закупок товаров, работ, услуг для обеспечения государственных и муниципальных нужд 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</si>
  <si>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</si>
  <si>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</si>
  <si>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Административные штрафы, установленные Главой 15 КоАП,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</si>
  <si>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Субвенция бюджетам муниципальных районов (городских округов) Воронежской области на осуществление отдельных государственных полномочий в области обращения с животными без владельцев</t>
  </si>
  <si>
    <t>Иные межбюджетные трансферты бюджетам муниципальных образований Воронежской области на создание модельных муниципальных библиотек</t>
  </si>
  <si>
    <t>Субсидии на софинансирование расходных обязательств, возникающих при выполнении полномочий органов местного самоуправления по вопросам местного значения в сфере организации отдыха детей в каникулярное время бюджетам муниципальных районов (городских округов) Воронежской области</t>
  </si>
  <si>
    <t xml:space="preserve">Субсидии из областного бюджета бюджетам муниципальных образований Воронежской области на материально-техническое оснащение муниципальных общеобразовательных организаций </t>
  </si>
  <si>
    <t>Субсидии из областного бюджета бюджетам муниципальных образований Воронежской области на  поддержку муниципальных программ в рамках регионального проекта "Формирование комфортной городской среды"</t>
  </si>
  <si>
    <t>Субсидии из областного бюджета бюджетам муниципальных образований Воронежской области на  реализацию программы дорожной деятельности Воронежской области в рамках национального проекта "Безопасные и качественные автомобильные дороги"</t>
  </si>
  <si>
    <t>Субсидии местным бюджетам на софинансирование объектов капитального строительства муниципальной собственности в рамках областной адресной инвестиционной программы</t>
  </si>
  <si>
    <t>Создание новых мест в общеобразовательных организациях (в целях достижения значений дополнительного результата)</t>
  </si>
  <si>
    <t>БЕЗВОЗМЕЗДНЫЕ ПОСТУПЛЕНИЯ</t>
  </si>
  <si>
    <t>2 00 00000 00 0000 000</t>
  </si>
  <si>
    <t>ПРОЧИЕ БЕЗВОЗМЕЗДНЫЕ ПОСТУПЛЕНИЯ</t>
  </si>
  <si>
    <t>2 07 00000 00 0000 000</t>
  </si>
  <si>
    <t>»</t>
  </si>
  <si>
    <t>Защита населения и территории от чрезвычайных ситуаций природного и техногенного характера, пожарная безопасность</t>
  </si>
  <si>
    <t>03 10</t>
  </si>
  <si>
    <t>2023 год</t>
  </si>
  <si>
    <t>Плановый период</t>
  </si>
  <si>
    <t>Приложение № 2</t>
  </si>
  <si>
    <t>к решению Воронежской</t>
  </si>
  <si>
    <t>городской Думы</t>
  </si>
  <si>
    <t>Председатель Воронежской</t>
  </si>
  <si>
    <t xml:space="preserve">      В.Ю. Кстенин</t>
  </si>
  <si>
    <t>В.Ф. Ходырев</t>
  </si>
  <si>
    <t>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</si>
  <si>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</si>
  <si>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</si>
  <si>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</si>
  <si>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1 16 01113 01 0000 140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</si>
  <si>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</si>
  <si>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</si>
  <si>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</si>
  <si>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</si>
  <si>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</si>
  <si>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</si>
  <si>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</si>
  <si>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</si>
  <si>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</si>
  <si>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1 16 10032 04 0000 140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</si>
  <si>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</si>
  <si>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1 16 10123 01 0041 140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</si>
  <si>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</si>
  <si>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1 16 10123 01 0042 140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</si>
  <si>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округов, направляемые на формирование муниципального дорожного фонда)</t>
  </si>
  <si>
    <t>1 11 09080 04 0000 120</t>
  </si>
  <si>
    <t>Плата за право на установку и эксплуатацию рекламных конструкций</t>
  </si>
  <si>
    <t>Плата за право на заключение договоров на размещение  и эксплуатацию нестационарных торговых объектов</t>
  </si>
  <si>
    <t>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</si>
  <si>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</si>
  <si>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</si>
  <si>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</si>
  <si>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1 16 01213 01 0000 140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</si>
  <si>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</t>
  </si>
  <si>
    <t>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</si>
  <si>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</si>
  <si>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ДОХОДЫ  И РАСХОДЫ БЮДЖЕТА  ГОРОДСКОГО  ОКРУГА  ГОРОД  ВОРОНЕЖ  
НА ПЛАНОВЫЙ ПЕРИОД 2023 И 2024 ГОДОВ</t>
  </si>
  <si>
    <t>2024 год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</si>
  <si>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</si>
  <si>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Субвенция бюджетам муниципальных районов, городских округов Воронежской области на обеспечение государственных гарантий реализации прав  на получение общедоступного и бесплатного  начального общего, основного общего, среднего общего образования в муниципальных общеобразовательных организациях, обеспечение  дополнительного образования детей в муниципальных общеобразовательных организациях</t>
  </si>
  <si>
    <t>Субвенция бюджетам муниципальных районов, городских округов Воронежской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образовательных организациях</t>
  </si>
  <si>
    <t>Единая субвенция бюджетам муниципальных районов и городских округов Воронежской области для  осуществления 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прав, организации и осуществлению деятельности по опеке и попечительству</t>
  </si>
  <si>
    <t>Единая субвенция бюджетам муниципальных районов (городских округов) Воронежской области для осуществления отдельных государственных полномочий Воронежской области по оказанию мер социальной поддержки семьям, взявшим на воспитание детей-сиро и детей, оставшихся без попечения родителей</t>
  </si>
  <si>
    <t xml:space="preserve">Субвенция бюджетам муниципальных районов и городских округов Воронежской области на осуществление государственных полномочий по созданию и организации деятельности административных  комиссий </t>
  </si>
  <si>
    <t>Субвенция бюджетам муниципальных районов (городских округов) Воронежской области на выплату единовременного пособия при всех формах устройства детей, лишенных родительского попечения, в семью</t>
  </si>
  <si>
    <t>Субвенция бюджетам муниципальных районов  и городских округов Воронежской области по предоставлению компенсации, выплачиваемой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образовательную программу дошкольного образования</t>
  </si>
  <si>
    <t>Субвенции бюджетам муниципальных образований Воронежской области на 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</si>
  <si>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и городских округов Воронежской области на проведение Всероссийской переписи населения 2020 года</t>
  </si>
  <si>
    <t>Субвенция из областного бюджета бюджетам муниципальных районов (городских округов) Воронежской области на осуществление преданных органам местного самоуправления отдельных государственных полномочий Российской Федерации по обеспечению жилыми помещениями граждан, уволенных с военной службы (службы), и приравненных к ним лиц, за счет средств федерального бюджета</t>
  </si>
  <si>
    <t xml:space="preserve">Субсидии бюджетам муниципальных районов (городских округов) Воронежской области для организации отдыха и оздоровления детей и молодежи </t>
  </si>
  <si>
    <t>Субсидии из областного бюджета бюджетам муниципальных образований Воронежской области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</si>
  <si>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Субсидии из областного бюджета бюджетам муниципальных образований Воронежской области на обеспечение жильем молодых семей в рамках  реализации государственной программы Воронежской области "Обеспечение доступным и комфортным жильем населения Воронежской области"</t>
  </si>
  <si>
    <t>в том числе</t>
  </si>
  <si>
    <t>Субсидии из областного бюджета бюджетам муниципальных образований Воронежской области на развитие улично-дорожной сети административного центра Воронежской области городского округа город Воронеж</t>
  </si>
  <si>
    <t>Субсидии из областного бюджета бюджетам муниципальных образований Воронежской области на софинансирование разницы в расселяемых и предоставляемых площадях при переселении граждан из аварийного жилищного фонда</t>
  </si>
  <si>
    <t>Субсидии из областного бюджета бюджетам муниципальных образований Воронежской области на обеспечение мероприятий по переселению граждан из жилых помещений, признанных непригодными для проживания</t>
  </si>
  <si>
    <t>Субсидии из областного бюджета бюджетам муниципальных образований Воронежской области на софинансирование расходных обязательств, связанных с реализацией ФЦП "Увековечение памяти погибших при защите Отечества на 2019-2024 годы"</t>
  </si>
  <si>
    <t>Субсидии на софинансирование капитальных вложений в объекты муниципальной собственности (основное мероприятие "Развитие и модернизация дошкольного образования")</t>
  </si>
  <si>
    <t>Субсидии бюджетам муниципальных образований Воронежской области на государственную поддержку отрасли культуры (мероприятие "Финансирование комплектования документных фондов общедоступных библиотек Воронежской области")</t>
  </si>
  <si>
    <t>Субсидии бюджетам муниципальных районов (городских округов) Воронежской области на 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</t>
  </si>
  <si>
    <t>Субсидии из областного бюджета бюджетам муниципальных районов и городских округов Воронежской области на реализацию мероприятий по созданию условий для развития физической культуры и массового спорта</t>
  </si>
  <si>
    <t>Субсидии бюджетам муниципальных образований Воронежской области на реализацию мероприятий областной адресной программы капитального ремонта</t>
  </si>
  <si>
    <t>спортивные объекты (департамент строительной политики)</t>
  </si>
  <si>
    <t>спортивные объекты (департамент физической культуры и спорта)</t>
  </si>
  <si>
    <t>Иные межбюджетные трансферты муниципальным районам (городским округам) Воронежской области на реализацию комплекса мероприятий, связанных с эффективным использованием тренировочных площадок после проведения чемпионата мира по футболу 2018 года в Российской Федерации</t>
  </si>
  <si>
    <t>Иные межбюджетные трансферты бюджетам муниципальных образований Воронежской области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</si>
  <si>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Иные межбюджетные трансферты муниципальным районам (городским округам) Воронежской области на формирование  организационно-методического обеспечения и создание доступной пространственно-развивающей образовательной среды для организации специальных условий обучения детей с ограниченными возможностями здоровья  (ДОШКОЛЬНОЕ  ОБРАЗОВАНИЕ)</t>
  </si>
  <si>
    <t>Иные межбюджетные трансферты муниципальным районам (городским округам) Воронежской области на формирование  организационно-методического обеспечения и создание доступной пространственно-развивающей образовательной среды для организации специальных условий обучения детей с ограниченными возможностями здоровья  (ОБЩЕЕ ОБРАЗОВАНИЕ)</t>
  </si>
  <si>
    <t>Иные межбюджетные трансферты бюджетам муниципальных районов (городских округов) Воронежской области на комплектование книжных фондов библиотек муниципальных образований</t>
  </si>
  <si>
    <t>Иные межбюджетные трансферты бюджетам муниципальных районов (городских округов) Воронежской области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</si>
  <si>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Иные межбюджетные трансферты бюджетам муниципальных образований Воронежской области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</si>
  <si>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Иные межбюджетные трансферты бюджетам муниципальных образований Воронежской области на обеспечение лизинговых платежей на закупку автобусов для пассажирских перевозок в городском округе город Воронеж</t>
  </si>
  <si>
    <t>11 02</t>
  </si>
  <si>
    <t>Массовый спорт</t>
  </si>
  <si>
    <t>Создание дополнительных мест в общеобразовательных организациях в связи с ростом числа обучающихся, вызванным демографическим фактором</t>
  </si>
  <si>
    <t>Создание дополнительных мест в общеобразовательных организациях в связи с ростом числа обучающихся, вызванным демографическим фактором (в целях достижения значения дополнительногорезультата)</t>
  </si>
  <si>
    <t>Субсидии на софинансирование капитальных вложений в объекты муниципальной собственности (основное мероприятие "Строительство и реконструкция спортивных объектов муниципальной собственности)</t>
  </si>
  <si>
    <t>Субсидии бюджетам муниципальных образований Воронежской области на закупку оборудования для "умных" спортивных площадок</t>
  </si>
  <si>
    <t>Субсидии бюджетам муниципальных образований Воронежской области на создание "умных" спортивных площадок</t>
  </si>
  <si>
    <r>
      <t>«Приложение № 2 к решению Воронежской городской Думы от 22.12.2021  № 370-V
«О бюджете городского округа город Воронеж на 2022 год и на плановый период 2023 и 2024 годов</t>
    </r>
    <r>
      <rPr>
        <b/>
        <sz val="14"/>
        <rFont val="Calibri"/>
        <family val="2"/>
        <charset val="204"/>
      </rPr>
      <t>»</t>
    </r>
  </si>
  <si>
    <t xml:space="preserve">                              Глава городского округа                                                                           </t>
  </si>
  <si>
    <t xml:space="preserve">                              город Воронеж                                                                                                            </t>
  </si>
  <si>
    <t>от 21.12.2022 № 666-V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</si>
</sst>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#,##0.00000"/>
  </numFmts>
  <fonts count="25" x14ac:knownFonts="1">
    <font>
      <sz val="10"/>
      <name val="Courier New Cyr"/>
      <charset val="204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sz val="14"/>
      <color indexed="9"/>
      <name val="Times New Roman"/>
      <family val="1"/>
    </font>
    <font>
      <sz val="14"/>
      <color indexed="12"/>
      <name val="Times New Roman"/>
      <family val="1"/>
    </font>
    <font>
      <b/>
      <sz val="14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b/>
      <sz val="14"/>
      <name val="Times New Roman CYR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Calibri"/>
      <family val="2"/>
      <charset val="204"/>
    </font>
    <font>
      <sz val="14"/>
      <name val="Calibri"/>
      <family val="2"/>
      <charset val="204"/>
    </font>
    <font>
      <b/>
      <sz val="14"/>
      <color indexed="8"/>
      <name val="Calibri"/>
      <family val="2"/>
      <charset val="204"/>
    </font>
    <font>
      <i/>
      <sz val="14"/>
      <name val="Times New Roman"/>
      <family val="1"/>
    </font>
    <font>
      <b/>
      <i/>
      <sz val="14"/>
      <name val="Times New Roman"/>
      <family val="1"/>
    </font>
    <font>
      <sz val="14"/>
      <color theme="0"/>
      <name val="Times New Roman"/>
      <family val="1"/>
    </font>
    <font>
      <i/>
      <sz val="14"/>
      <color rgb="FFFF0000"/>
      <name val="Times New Roman"/>
      <family val="1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/>
    </xf>
    <xf numFmtId="164" fontId="5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top"/>
    </xf>
    <xf numFmtId="3" fontId="4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left" vertical="top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7" fillId="0" borderId="0" xfId="0" applyFont="1" applyAlignment="1">
      <alignment vertical="top" wrapText="1"/>
    </xf>
    <xf numFmtId="3" fontId="7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3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vertical="top" wrapText="1"/>
    </xf>
    <xf numFmtId="3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3" fontId="12" fillId="0" borderId="0" xfId="0" applyNumberFormat="1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12" fillId="0" borderId="0" xfId="0" applyFont="1" applyAlignment="1">
      <alignment vertical="top" wrapText="1"/>
    </xf>
    <xf numFmtId="3" fontId="2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 wrapText="1"/>
    </xf>
    <xf numFmtId="166" fontId="6" fillId="0" borderId="0" xfId="0" applyNumberFormat="1" applyFon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3" fontId="12" fillId="0" borderId="0" xfId="0" applyNumberFormat="1" applyFont="1" applyAlignment="1">
      <alignment horizontal="left" vertical="top"/>
    </xf>
    <xf numFmtId="3" fontId="16" fillId="0" borderId="0" xfId="0" applyNumberFormat="1" applyFont="1" applyAlignment="1">
      <alignment horizontal="center" vertical="top"/>
    </xf>
    <xf numFmtId="164" fontId="16" fillId="0" borderId="0" xfId="0" applyNumberFormat="1" applyFont="1" applyAlignment="1">
      <alignment horizontal="center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14" fillId="0" borderId="0" xfId="0" applyFont="1" applyAlignment="1">
      <alignment horizontal="center" vertical="top" wrapText="1"/>
    </xf>
    <xf numFmtId="3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horizontal="center" vertical="top"/>
    </xf>
    <xf numFmtId="164" fontId="13" fillId="0" borderId="0" xfId="0" applyNumberFormat="1" applyFont="1" applyAlignment="1">
      <alignment horizontal="center" vertical="top"/>
    </xf>
    <xf numFmtId="3" fontId="11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3" fontId="13" fillId="0" borderId="0" xfId="0" applyNumberFormat="1" applyFont="1" applyAlignment="1">
      <alignment horizontal="center" vertical="top"/>
    </xf>
    <xf numFmtId="0" fontId="1" fillId="0" borderId="0" xfId="0" quotePrefix="1" applyFont="1" applyAlignment="1">
      <alignment horizontal="center" vertical="top"/>
    </xf>
    <xf numFmtId="0" fontId="11" fillId="0" borderId="0" xfId="0" applyFont="1" applyAlignment="1">
      <alignment horizontal="left" vertical="top" wrapText="1"/>
    </xf>
    <xf numFmtId="49" fontId="13" fillId="0" borderId="0" xfId="0" applyNumberFormat="1" applyFont="1" applyAlignment="1">
      <alignment horizontal="center" vertical="top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left" vertical="top" wrapText="1"/>
    </xf>
    <xf numFmtId="0" fontId="15" fillId="0" borderId="0" xfId="0" applyFont="1" applyAlignment="1">
      <alignment wrapText="1"/>
    </xf>
    <xf numFmtId="164" fontId="4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166" fontId="13" fillId="0" borderId="0" xfId="0" applyNumberFormat="1" applyFont="1" applyAlignment="1">
      <alignment horizontal="center" vertical="top"/>
    </xf>
    <xf numFmtId="3" fontId="18" fillId="0" borderId="0" xfId="0" applyNumberFormat="1" applyFont="1" applyAlignment="1">
      <alignment horizontal="right" vertical="top"/>
    </xf>
    <xf numFmtId="3" fontId="9" fillId="0" borderId="0" xfId="0" applyNumberFormat="1" applyFont="1" applyAlignment="1">
      <alignment horizontal="center" vertical="top"/>
    </xf>
    <xf numFmtId="0" fontId="1" fillId="0" borderId="0" xfId="0" applyFon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166" fontId="4" fillId="0" borderId="0" xfId="0" applyNumberFormat="1" applyFont="1" applyAlignment="1">
      <alignment horizontal="center" vertical="top"/>
    </xf>
    <xf numFmtId="166" fontId="1" fillId="0" borderId="0" xfId="0" applyNumberFormat="1" applyFont="1" applyAlignment="1">
      <alignment horizontal="center" vertical="top"/>
    </xf>
    <xf numFmtId="3" fontId="19" fillId="0" borderId="0" xfId="0" applyNumberFormat="1" applyFont="1" applyAlignment="1">
      <alignment horizontal="right"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13" fillId="0" borderId="0" xfId="0" applyFont="1" applyAlignment="1">
      <alignment horizontal="left" vertical="top"/>
    </xf>
    <xf numFmtId="3" fontId="13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20" fillId="0" borderId="0" xfId="0" applyFont="1"/>
    <xf numFmtId="0" fontId="20" fillId="0" borderId="1" xfId="0" applyFont="1" applyBorder="1" applyAlignment="1">
      <alignment vertical="top" wrapText="1"/>
    </xf>
    <xf numFmtId="164" fontId="21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0" fillId="0" borderId="1" xfId="0" applyFont="1" applyBorder="1"/>
    <xf numFmtId="0" fontId="4" fillId="0" borderId="1" xfId="0" applyFont="1" applyBorder="1" applyAlignment="1">
      <alignment vertical="top" wrapText="1"/>
    </xf>
    <xf numFmtId="4" fontId="12" fillId="0" borderId="0" xfId="0" applyNumberFormat="1" applyFont="1" applyAlignment="1">
      <alignment horizontal="left" vertical="top"/>
    </xf>
    <xf numFmtId="164" fontId="11" fillId="0" borderId="0" xfId="0" applyNumberFormat="1" applyFont="1" applyAlignment="1">
      <alignment horizontal="center" vertical="top"/>
    </xf>
    <xf numFmtId="164" fontId="22" fillId="0" borderId="0" xfId="0" applyNumberFormat="1" applyFont="1" applyAlignment="1">
      <alignment horizontal="center" vertical="top"/>
    </xf>
    <xf numFmtId="0" fontId="23" fillId="0" borderId="1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165" fontId="1" fillId="0" borderId="0" xfId="0" applyNumberFormat="1" applyFont="1" applyAlignment="1">
      <alignment horizontal="center" vertical="top"/>
    </xf>
    <xf numFmtId="165" fontId="13" fillId="0" borderId="0" xfId="0" applyNumberFormat="1" applyFont="1" applyAlignment="1">
      <alignment horizontal="center" vertical="top"/>
    </xf>
    <xf numFmtId="166" fontId="6" fillId="0" borderId="0" xfId="0" applyNumberFormat="1" applyFont="1" applyAlignment="1">
      <alignment vertical="top"/>
    </xf>
    <xf numFmtId="3" fontId="6" fillId="0" borderId="0" xfId="0" applyNumberFormat="1" applyFont="1" applyAlignment="1">
      <alignment vertical="top"/>
    </xf>
    <xf numFmtId="0" fontId="13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6-4\&#1076;&#1083;&#1103;%20&#1074;&#1089;&#1077;&#1093;\&#1054;&#1090;%20&#1086;&#1090;&#1076;&#1077;&#1083;&#1072;%20&#1076;&#1086;&#1093;&#1086;&#1076;&#1086;&#1074;%20&#1087;&#1086;&#1103;&#1089;&#1085;&#1080;&#1090;&#1077;&#1083;&#1100;&#1085;&#1072;&#1103;\XLS\&#1057;&#1074;&#1086;&#1076;&#1082;&#1080;%20&#1085;&#1086;&#1074;&#1099;&#1077;\&#1052;&#1086;&#1080;%20&#1076;&#1086;&#1082;&#1091;&#1084;&#1077;&#1085;&#1090;&#1099;\XLS\&#1040;&#1082;&#1090;&#1099;%20&#1089;&#1074;&#1077;&#1088;&#1082;&#1080;\&#1072;&#1082;&#1090;%20&#1089;&#1074;&#1077;&#1088;&#1082;&#1080;%20&#1079;&#1072;%201999%20&#1075;&#1086;&#10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6-4\&#1076;&#1083;&#1103;%20&#1074;&#1089;&#1077;&#1093;\&#1054;&#1090;%20&#1086;&#1090;&#1076;&#1077;&#1083;&#1072;%20&#1076;&#1086;&#1093;&#1086;&#1076;&#1086;&#1074;%20&#1087;&#1086;&#1103;&#1089;&#1085;&#1080;&#1090;&#1077;&#1083;&#1100;&#1085;&#1072;&#1103;\XLS\&#1057;&#1074;&#1086;&#1076;&#1082;&#1080;%20&#1085;&#1086;&#1074;&#1099;&#1077;\&#1072;&#1082;&#1090;%20&#1089;&#1074;&#1077;&#1088;&#1082;&#1080;%20&#1079;&#1072;%201999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и  последний"/>
      <sheetName val="акт сверки "/>
      <sheetName val="акт сверки  (2)"/>
      <sheetName val="акт сверки - старый"/>
      <sheetName val="причины"/>
      <sheetName val="по районам"/>
      <sheetName val="по налогам"/>
      <sheetName val="налоги-денеж."/>
      <sheetName val="налоги-соглаш."/>
      <sheetName val="город 100%"/>
      <sheetName val="деньги-город"/>
      <sheetName val="соглаш.-город"/>
      <sheetName val="Лист8"/>
      <sheetName val="Лист9"/>
      <sheetName val="Лист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и  последний"/>
      <sheetName val="акт сверки "/>
      <sheetName val="акт сверки  (2)"/>
      <sheetName val="акт сверки - старый"/>
      <sheetName val="причины"/>
      <sheetName val="по районам"/>
      <sheetName val="по налогам"/>
      <sheetName val="налоги-денеж."/>
      <sheetName val="налоги-соглаш."/>
      <sheetName val="город 100%"/>
      <sheetName val="деньги-город"/>
      <sheetName val="соглаш.-город"/>
      <sheetName val="Лист8"/>
      <sheetName val="Лист9"/>
      <sheetName val="Лист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F24C8E6DB66470D84A90B538122B6EF53269530DCF87971A2CB100508793B5FA8F4682531287D0C48F1623BE134AD97CDE704933907EAF21SFk2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8"/>
  <sheetViews>
    <sheetView tabSelected="1" view="pageBreakPreview" topLeftCell="A297" zoomScaleNormal="100" zoomScaleSheetLayoutView="100" workbookViewId="0">
      <selection activeCell="A7" sqref="A7:D7"/>
    </sheetView>
  </sheetViews>
  <sheetFormatPr defaultColWidth="8.75" defaultRowHeight="18.75" x14ac:dyDescent="0.25"/>
  <cols>
    <col min="1" max="1" width="27" style="13" customWidth="1"/>
    <col min="2" max="2" width="79.375" style="23" customWidth="1"/>
    <col min="3" max="3" width="20.25" style="22" customWidth="1"/>
    <col min="4" max="4" width="20" style="12" customWidth="1"/>
    <col min="5" max="5" width="14" style="12" customWidth="1"/>
    <col min="6" max="6" width="27.5" style="12" customWidth="1"/>
    <col min="7" max="16384" width="8.75" style="12"/>
  </cols>
  <sheetData>
    <row r="1" spans="1:4" s="10" customFormat="1" ht="23.25" customHeight="1" x14ac:dyDescent="0.25">
      <c r="A1" s="9"/>
      <c r="B1" s="72"/>
      <c r="C1" s="103" t="s">
        <v>422</v>
      </c>
      <c r="D1" s="103"/>
    </row>
    <row r="2" spans="1:4" s="10" customFormat="1" ht="18" customHeight="1" x14ac:dyDescent="0.25">
      <c r="A2" s="9"/>
      <c r="B2" s="72"/>
      <c r="C2" s="104" t="s">
        <v>423</v>
      </c>
      <c r="D2" s="104"/>
    </row>
    <row r="3" spans="1:4" s="10" customFormat="1" ht="18" customHeight="1" x14ac:dyDescent="0.25">
      <c r="A3" s="9"/>
      <c r="B3" s="72"/>
      <c r="C3" s="104" t="s">
        <v>424</v>
      </c>
      <c r="D3" s="104"/>
    </row>
    <row r="4" spans="1:4" s="10" customFormat="1" ht="48" customHeight="1" x14ac:dyDescent="0.25">
      <c r="A4" s="9"/>
      <c r="B4" s="72"/>
      <c r="C4" s="104" t="s">
        <v>505</v>
      </c>
      <c r="D4" s="104"/>
    </row>
    <row r="5" spans="1:4" s="10" customFormat="1" ht="48.75" customHeight="1" x14ac:dyDescent="0.25">
      <c r="A5" s="105" t="s">
        <v>502</v>
      </c>
      <c r="B5" s="105"/>
      <c r="C5" s="105"/>
      <c r="D5" s="105"/>
    </row>
    <row r="6" spans="1:4" s="10" customFormat="1" ht="14.25" customHeight="1" x14ac:dyDescent="0.25">
      <c r="A6" s="9"/>
      <c r="B6" s="4"/>
      <c r="C6" s="11"/>
    </row>
    <row r="7" spans="1:4" ht="38.25" customHeight="1" x14ac:dyDescent="0.25">
      <c r="A7" s="106" t="s">
        <v>459</v>
      </c>
      <c r="B7" s="106"/>
      <c r="C7" s="106"/>
      <c r="D7" s="106"/>
    </row>
    <row r="8" spans="1:4" ht="24.75" customHeight="1" x14ac:dyDescent="0.25">
      <c r="B8" s="12"/>
      <c r="C8" s="24" t="s">
        <v>81</v>
      </c>
    </row>
    <row r="9" spans="1:4" s="14" customFormat="1" ht="15" customHeight="1" x14ac:dyDescent="0.25">
      <c r="A9" s="98" t="s">
        <v>82</v>
      </c>
      <c r="B9" s="98" t="s">
        <v>348</v>
      </c>
      <c r="C9" s="99" t="s">
        <v>421</v>
      </c>
      <c r="D9" s="100"/>
    </row>
    <row r="10" spans="1:4" s="14" customFormat="1" ht="15" customHeight="1" x14ac:dyDescent="0.25">
      <c r="A10" s="98"/>
      <c r="B10" s="98"/>
      <c r="C10" s="101"/>
      <c r="D10" s="102"/>
    </row>
    <row r="11" spans="1:4" s="13" customFormat="1" ht="21" customHeight="1" x14ac:dyDescent="0.25">
      <c r="A11" s="98"/>
      <c r="B11" s="98"/>
      <c r="C11" s="75" t="s">
        <v>420</v>
      </c>
      <c r="D11" s="75" t="s">
        <v>460</v>
      </c>
    </row>
    <row r="12" spans="1:4" s="2" customFormat="1" ht="26.25" customHeight="1" x14ac:dyDescent="0.25">
      <c r="A12" s="55" t="s">
        <v>131</v>
      </c>
      <c r="B12" s="15" t="s">
        <v>264</v>
      </c>
      <c r="C12" s="16">
        <f>C13+C29+C46+C58+C61+C68+C83+C109+C111+C120+C135+C167+C23</f>
        <v>11693724</v>
      </c>
      <c r="D12" s="16">
        <f>D13+D29+D46+D58+D61+D68+D83+D109+D111+D120+D135+D167+D23</f>
        <v>12462210</v>
      </c>
    </row>
    <row r="13" spans="1:4" s="2" customFormat="1" ht="25.5" hidden="1" customHeight="1" x14ac:dyDescent="0.25">
      <c r="A13" s="55" t="s">
        <v>132</v>
      </c>
      <c r="B13" s="15" t="s">
        <v>133</v>
      </c>
      <c r="C13" s="16">
        <f>C17+C14</f>
        <v>7557159</v>
      </c>
      <c r="D13" s="16">
        <f>D17+D14</f>
        <v>8194161</v>
      </c>
    </row>
    <row r="14" spans="1:4" s="2" customFormat="1" ht="25.5" hidden="1" customHeight="1" x14ac:dyDescent="0.25">
      <c r="A14" s="55" t="s">
        <v>279</v>
      </c>
      <c r="B14" s="15" t="s">
        <v>280</v>
      </c>
      <c r="C14" s="16">
        <f>C15</f>
        <v>0</v>
      </c>
      <c r="D14" s="16">
        <f>D15</f>
        <v>0</v>
      </c>
    </row>
    <row r="15" spans="1:4" s="2" customFormat="1" ht="41.25" hidden="1" customHeight="1" x14ac:dyDescent="0.25">
      <c r="A15" s="56" t="s">
        <v>281</v>
      </c>
      <c r="B15" s="17" t="s">
        <v>282</v>
      </c>
      <c r="C15" s="16">
        <f>C16</f>
        <v>0</v>
      </c>
      <c r="D15" s="16">
        <f>D16</f>
        <v>0</v>
      </c>
    </row>
    <row r="16" spans="1:4" s="2" customFormat="1" ht="36" hidden="1" customHeight="1" x14ac:dyDescent="0.25">
      <c r="A16" s="56" t="s">
        <v>286</v>
      </c>
      <c r="B16" s="17" t="s">
        <v>283</v>
      </c>
      <c r="C16" s="16"/>
      <c r="D16" s="16"/>
    </row>
    <row r="17" spans="1:4" s="2" customFormat="1" ht="22.5" hidden="1" customHeight="1" x14ac:dyDescent="0.25">
      <c r="A17" s="55" t="s">
        <v>134</v>
      </c>
      <c r="B17" s="15" t="s">
        <v>135</v>
      </c>
      <c r="C17" s="16">
        <f>C18+C19+C20+C21+C22</f>
        <v>7557159</v>
      </c>
      <c r="D17" s="16">
        <f>D18+D19+D20+D21+D22</f>
        <v>8194161</v>
      </c>
    </row>
    <row r="18" spans="1:4" s="2" customFormat="1" ht="79.5" hidden="1" customHeight="1" x14ac:dyDescent="0.25">
      <c r="A18" s="56" t="s">
        <v>136</v>
      </c>
      <c r="B18" s="17" t="s">
        <v>336</v>
      </c>
      <c r="C18" s="16">
        <v>6994108</v>
      </c>
      <c r="D18" s="16">
        <v>7588806</v>
      </c>
    </row>
    <row r="19" spans="1:4" s="2" customFormat="1" ht="97.5" hidden="1" customHeight="1" x14ac:dyDescent="0.25">
      <c r="A19" s="56" t="s">
        <v>137</v>
      </c>
      <c r="B19" s="17" t="s">
        <v>337</v>
      </c>
      <c r="C19" s="16">
        <v>78621</v>
      </c>
      <c r="D19" s="16">
        <v>85225</v>
      </c>
    </row>
    <row r="20" spans="1:4" s="2" customFormat="1" ht="45" hidden="1" customHeight="1" x14ac:dyDescent="0.25">
      <c r="A20" s="56" t="s">
        <v>195</v>
      </c>
      <c r="B20" s="17" t="s">
        <v>338</v>
      </c>
      <c r="C20" s="16">
        <v>59435</v>
      </c>
      <c r="D20" s="16">
        <v>59435</v>
      </c>
    </row>
    <row r="21" spans="1:4" s="2" customFormat="1" ht="82.5" hidden="1" customHeight="1" x14ac:dyDescent="0.25">
      <c r="A21" s="56" t="s">
        <v>138</v>
      </c>
      <c r="B21" s="17" t="s">
        <v>31</v>
      </c>
      <c r="C21" s="16"/>
      <c r="D21" s="16"/>
    </row>
    <row r="22" spans="1:4" s="2" customFormat="1" ht="97.5" hidden="1" customHeight="1" x14ac:dyDescent="0.25">
      <c r="A22" s="56" t="s">
        <v>451</v>
      </c>
      <c r="B22" s="17" t="s">
        <v>452</v>
      </c>
      <c r="C22" s="16">
        <v>424995</v>
      </c>
      <c r="D22" s="16">
        <v>460695</v>
      </c>
    </row>
    <row r="23" spans="1:4" s="18" customFormat="1" ht="39.75" hidden="1" customHeight="1" x14ac:dyDescent="0.25">
      <c r="A23" s="55" t="s">
        <v>1</v>
      </c>
      <c r="B23" s="15" t="s">
        <v>2</v>
      </c>
      <c r="C23" s="16">
        <f>C24</f>
        <v>64146</v>
      </c>
      <c r="D23" s="16">
        <f>D24</f>
        <v>67621</v>
      </c>
    </row>
    <row r="24" spans="1:4" s="18" customFormat="1" ht="38.25" hidden="1" customHeight="1" x14ac:dyDescent="0.25">
      <c r="A24" s="55" t="s">
        <v>3</v>
      </c>
      <c r="B24" s="15" t="s">
        <v>4</v>
      </c>
      <c r="C24" s="16">
        <f>C25+C26+C27+C28</f>
        <v>64146</v>
      </c>
      <c r="D24" s="16">
        <f>D25+D26+D27+D28</f>
        <v>67621</v>
      </c>
    </row>
    <row r="25" spans="1:4" s="18" customFormat="1" ht="76.5" hidden="1" customHeight="1" x14ac:dyDescent="0.25">
      <c r="A25" s="56" t="s">
        <v>5</v>
      </c>
      <c r="B25" s="17" t="s">
        <v>6</v>
      </c>
      <c r="C25" s="16">
        <v>25505</v>
      </c>
      <c r="D25" s="16">
        <v>26782</v>
      </c>
    </row>
    <row r="26" spans="1:4" s="18" customFormat="1" ht="95.25" hidden="1" customHeight="1" x14ac:dyDescent="0.25">
      <c r="A26" s="56" t="s">
        <v>7</v>
      </c>
      <c r="B26" s="17" t="s">
        <v>8</v>
      </c>
      <c r="C26" s="16">
        <v>196</v>
      </c>
      <c r="D26" s="16">
        <v>197</v>
      </c>
    </row>
    <row r="27" spans="1:4" s="18" customFormat="1" ht="81.75" hidden="1" customHeight="1" x14ac:dyDescent="0.25">
      <c r="A27" s="56" t="s">
        <v>9</v>
      </c>
      <c r="B27" s="17" t="s">
        <v>10</v>
      </c>
      <c r="C27" s="16">
        <v>38445</v>
      </c>
      <c r="D27" s="16">
        <v>40642</v>
      </c>
    </row>
    <row r="28" spans="1:4" s="18" customFormat="1" ht="79.5" hidden="1" customHeight="1" x14ac:dyDescent="0.25">
      <c r="A28" s="56" t="s">
        <v>11</v>
      </c>
      <c r="B28" s="17" t="s">
        <v>12</v>
      </c>
      <c r="C28" s="16"/>
      <c r="D28" s="16"/>
    </row>
    <row r="29" spans="1:4" s="10" customFormat="1" ht="24.75" hidden="1" customHeight="1" x14ac:dyDescent="0.25">
      <c r="A29" s="55" t="s">
        <v>339</v>
      </c>
      <c r="B29" s="15" t="s">
        <v>139</v>
      </c>
      <c r="C29" s="16">
        <f>C38+C41+C30+C44</f>
        <v>735554</v>
      </c>
      <c r="D29" s="16">
        <f>D38+D41+D30+D44</f>
        <v>761796</v>
      </c>
    </row>
    <row r="30" spans="1:4" s="10" customFormat="1" ht="39" hidden="1" customHeight="1" x14ac:dyDescent="0.25">
      <c r="A30" s="55" t="s">
        <v>284</v>
      </c>
      <c r="B30" s="15" t="s">
        <v>285</v>
      </c>
      <c r="C30" s="16">
        <f>C31+C34+C37</f>
        <v>391275</v>
      </c>
      <c r="D30" s="16">
        <f>D31+D34+D37</f>
        <v>406926</v>
      </c>
    </row>
    <row r="31" spans="1:4" s="10" customFormat="1" ht="41.25" hidden="1" customHeight="1" x14ac:dyDescent="0.25">
      <c r="A31" s="56" t="s">
        <v>309</v>
      </c>
      <c r="B31" s="17" t="s">
        <v>287</v>
      </c>
      <c r="C31" s="16">
        <f>C32+C33</f>
        <v>296586</v>
      </c>
      <c r="D31" s="16">
        <f>D32+D33</f>
        <v>308450</v>
      </c>
    </row>
    <row r="32" spans="1:4" s="10" customFormat="1" ht="41.25" hidden="1" customHeight="1" x14ac:dyDescent="0.25">
      <c r="A32" s="56" t="s">
        <v>310</v>
      </c>
      <c r="B32" s="17" t="s">
        <v>287</v>
      </c>
      <c r="C32" s="16">
        <v>296586</v>
      </c>
      <c r="D32" s="16">
        <v>308450</v>
      </c>
    </row>
    <row r="33" spans="1:4" s="10" customFormat="1" ht="62.25" hidden="1" customHeight="1" x14ac:dyDescent="0.25">
      <c r="A33" s="56" t="s">
        <v>311</v>
      </c>
      <c r="B33" s="17" t="s">
        <v>312</v>
      </c>
      <c r="C33" s="16"/>
      <c r="D33" s="16"/>
    </row>
    <row r="34" spans="1:4" s="10" customFormat="1" ht="42.75" hidden="1" customHeight="1" x14ac:dyDescent="0.25">
      <c r="A34" s="56" t="s">
        <v>313</v>
      </c>
      <c r="B34" s="17" t="s">
        <v>288</v>
      </c>
      <c r="C34" s="16">
        <f>C35+C36</f>
        <v>94689</v>
      </c>
      <c r="D34" s="16">
        <f>D35+D36</f>
        <v>98476</v>
      </c>
    </row>
    <row r="35" spans="1:4" s="10" customFormat="1" ht="78" hidden="1" customHeight="1" x14ac:dyDescent="0.25">
      <c r="A35" s="56" t="s">
        <v>314</v>
      </c>
      <c r="B35" s="17" t="s">
        <v>461</v>
      </c>
      <c r="C35" s="16">
        <v>94689</v>
      </c>
      <c r="D35" s="16">
        <v>98476</v>
      </c>
    </row>
    <row r="36" spans="1:4" s="10" customFormat="1" ht="59.25" hidden="1" customHeight="1" x14ac:dyDescent="0.25">
      <c r="A36" s="56" t="s">
        <v>315</v>
      </c>
      <c r="B36" s="17" t="s">
        <v>316</v>
      </c>
      <c r="C36" s="16"/>
      <c r="D36" s="16"/>
    </row>
    <row r="37" spans="1:4" s="10" customFormat="1" ht="34.5" hidden="1" customHeight="1" x14ac:dyDescent="0.25">
      <c r="A37" s="55" t="s">
        <v>79</v>
      </c>
      <c r="B37" s="15" t="s">
        <v>80</v>
      </c>
      <c r="C37" s="16"/>
      <c r="D37" s="16"/>
    </row>
    <row r="38" spans="1:4" s="10" customFormat="1" ht="24.75" hidden="1" customHeight="1" x14ac:dyDescent="0.25">
      <c r="A38" s="55" t="s">
        <v>317</v>
      </c>
      <c r="B38" s="15" t="s">
        <v>140</v>
      </c>
      <c r="C38" s="16">
        <f>C39+C40</f>
        <v>4500</v>
      </c>
      <c r="D38" s="16">
        <f>D39+D40</f>
        <v>1500</v>
      </c>
    </row>
    <row r="39" spans="1:4" s="10" customFormat="1" ht="24.75" hidden="1" customHeight="1" x14ac:dyDescent="0.25">
      <c r="A39" s="56" t="s">
        <v>318</v>
      </c>
      <c r="B39" s="17" t="s">
        <v>140</v>
      </c>
      <c r="C39" s="20">
        <v>4500</v>
      </c>
      <c r="D39" s="20">
        <v>1500</v>
      </c>
    </row>
    <row r="40" spans="1:4" s="10" customFormat="1" ht="45.75" hidden="1" customHeight="1" x14ac:dyDescent="0.25">
      <c r="A40" s="56" t="s">
        <v>319</v>
      </c>
      <c r="B40" s="17" t="s">
        <v>320</v>
      </c>
      <c r="C40" s="20"/>
      <c r="D40" s="20"/>
    </row>
    <row r="41" spans="1:4" s="10" customFormat="1" ht="24.75" hidden="1" customHeight="1" x14ac:dyDescent="0.25">
      <c r="A41" s="55" t="s">
        <v>340</v>
      </c>
      <c r="B41" s="15" t="s">
        <v>141</v>
      </c>
      <c r="C41" s="16">
        <f>C42+C43</f>
        <v>23781</v>
      </c>
      <c r="D41" s="16">
        <f>D42+D43</f>
        <v>24732</v>
      </c>
    </row>
    <row r="42" spans="1:4" s="10" customFormat="1" ht="24.75" hidden="1" customHeight="1" x14ac:dyDescent="0.25">
      <c r="A42" s="56" t="s">
        <v>321</v>
      </c>
      <c r="B42" s="17" t="s">
        <v>141</v>
      </c>
      <c r="C42" s="20">
        <v>23781</v>
      </c>
      <c r="D42" s="20">
        <v>24732</v>
      </c>
    </row>
    <row r="43" spans="1:4" s="10" customFormat="1" ht="44.25" hidden="1" customHeight="1" x14ac:dyDescent="0.25">
      <c r="A43" s="56" t="s">
        <v>322</v>
      </c>
      <c r="B43" s="17" t="s">
        <v>323</v>
      </c>
      <c r="C43" s="20"/>
      <c r="D43" s="20"/>
    </row>
    <row r="44" spans="1:4" s="10" customFormat="1" ht="44.25" hidden="1" customHeight="1" x14ac:dyDescent="0.25">
      <c r="A44" s="55" t="s">
        <v>13</v>
      </c>
      <c r="B44" s="15" t="s">
        <v>14</v>
      </c>
      <c r="C44" s="20">
        <f>C45</f>
        <v>315998</v>
      </c>
      <c r="D44" s="20">
        <f>D45</f>
        <v>328638</v>
      </c>
    </row>
    <row r="45" spans="1:4" s="10" customFormat="1" ht="44.25" hidden="1" customHeight="1" x14ac:dyDescent="0.25">
      <c r="A45" s="56" t="s">
        <v>15</v>
      </c>
      <c r="B45" s="17" t="s">
        <v>16</v>
      </c>
      <c r="C45" s="20">
        <v>315998</v>
      </c>
      <c r="D45" s="20">
        <v>328638</v>
      </c>
    </row>
    <row r="46" spans="1:4" s="2" customFormat="1" ht="24.75" hidden="1" customHeight="1" x14ac:dyDescent="0.25">
      <c r="A46" s="55" t="s">
        <v>142</v>
      </c>
      <c r="B46" s="15" t="s">
        <v>143</v>
      </c>
      <c r="C46" s="16">
        <f>C47+C52+C53+C49</f>
        <v>2013832</v>
      </c>
      <c r="D46" s="16">
        <f>D47+D52+D53+D49</f>
        <v>2094386</v>
      </c>
    </row>
    <row r="47" spans="1:4" s="2" customFormat="1" ht="24.75" hidden="1" customHeight="1" x14ac:dyDescent="0.25">
      <c r="A47" s="55" t="s">
        <v>196</v>
      </c>
      <c r="B47" s="15" t="s">
        <v>144</v>
      </c>
      <c r="C47" s="16">
        <f>C48</f>
        <v>446769</v>
      </c>
      <c r="D47" s="16">
        <f>D48</f>
        <v>464640</v>
      </c>
    </row>
    <row r="48" spans="1:4" s="2" customFormat="1" ht="42.75" hidden="1" customHeight="1" x14ac:dyDescent="0.25">
      <c r="A48" s="56" t="s">
        <v>197</v>
      </c>
      <c r="B48" s="17" t="s">
        <v>227</v>
      </c>
      <c r="C48" s="16">
        <v>446769</v>
      </c>
      <c r="D48" s="16">
        <v>464640</v>
      </c>
    </row>
    <row r="49" spans="1:4" s="2" customFormat="1" ht="24" hidden="1" customHeight="1" x14ac:dyDescent="0.25">
      <c r="A49" s="55" t="s">
        <v>198</v>
      </c>
      <c r="B49" s="15" t="s">
        <v>199</v>
      </c>
      <c r="C49" s="16">
        <f>C50+C51</f>
        <v>0</v>
      </c>
      <c r="D49" s="16">
        <f>D50+D51</f>
        <v>0</v>
      </c>
    </row>
    <row r="50" spans="1:4" s="2" customFormat="1" ht="24" hidden="1" customHeight="1" x14ac:dyDescent="0.25">
      <c r="A50" s="56" t="s">
        <v>200</v>
      </c>
      <c r="B50" s="17" t="s">
        <v>201</v>
      </c>
      <c r="C50" s="16"/>
      <c r="D50" s="16"/>
    </row>
    <row r="51" spans="1:4" s="2" customFormat="1" ht="24" hidden="1" customHeight="1" x14ac:dyDescent="0.25">
      <c r="A51" s="56" t="s">
        <v>202</v>
      </c>
      <c r="B51" s="17" t="s">
        <v>203</v>
      </c>
      <c r="C51" s="16"/>
      <c r="D51" s="16"/>
    </row>
    <row r="52" spans="1:4" s="2" customFormat="1" ht="24" hidden="1" customHeight="1" x14ac:dyDescent="0.25">
      <c r="A52" s="55" t="s">
        <v>204</v>
      </c>
      <c r="B52" s="15" t="s">
        <v>145</v>
      </c>
      <c r="C52" s="16">
        <v>4717</v>
      </c>
      <c r="D52" s="16">
        <v>4906</v>
      </c>
    </row>
    <row r="53" spans="1:4" s="2" customFormat="1" ht="24" hidden="1" customHeight="1" x14ac:dyDescent="0.25">
      <c r="A53" s="55" t="s">
        <v>205</v>
      </c>
      <c r="B53" s="15" t="s">
        <v>146</v>
      </c>
      <c r="C53" s="16">
        <f>C54+C56</f>
        <v>1562346</v>
      </c>
      <c r="D53" s="16">
        <f>D54+D56</f>
        <v>1624840</v>
      </c>
    </row>
    <row r="54" spans="1:4" s="2" customFormat="1" ht="20.25" hidden="1" customHeight="1" x14ac:dyDescent="0.25">
      <c r="A54" s="56" t="s">
        <v>206</v>
      </c>
      <c r="B54" s="17" t="s">
        <v>32</v>
      </c>
      <c r="C54" s="16">
        <f>C55</f>
        <v>1294420</v>
      </c>
      <c r="D54" s="16">
        <f>D55</f>
        <v>1346197</v>
      </c>
    </row>
    <row r="55" spans="1:4" s="2" customFormat="1" ht="39.75" hidden="1" customHeight="1" x14ac:dyDescent="0.25">
      <c r="A55" s="56" t="s">
        <v>207</v>
      </c>
      <c r="B55" s="17" t="s">
        <v>33</v>
      </c>
      <c r="C55" s="16">
        <v>1294420</v>
      </c>
      <c r="D55" s="16">
        <v>1346197</v>
      </c>
    </row>
    <row r="56" spans="1:4" s="2" customFormat="1" ht="23.25" hidden="1" customHeight="1" x14ac:dyDescent="0.25">
      <c r="A56" s="56" t="s">
        <v>228</v>
      </c>
      <c r="B56" s="17" t="s">
        <v>34</v>
      </c>
      <c r="C56" s="16">
        <f>C57</f>
        <v>267926</v>
      </c>
      <c r="D56" s="16">
        <f>D57</f>
        <v>278643</v>
      </c>
    </row>
    <row r="57" spans="1:4" s="2" customFormat="1" ht="43.5" hidden="1" customHeight="1" x14ac:dyDescent="0.25">
      <c r="A57" s="56" t="s">
        <v>208</v>
      </c>
      <c r="B57" s="17" t="s">
        <v>35</v>
      </c>
      <c r="C57" s="16">
        <v>267926</v>
      </c>
      <c r="D57" s="16">
        <v>278643</v>
      </c>
    </row>
    <row r="58" spans="1:4" s="2" customFormat="1" ht="49.5" hidden="1" customHeight="1" x14ac:dyDescent="0.25">
      <c r="A58" s="55" t="s">
        <v>147</v>
      </c>
      <c r="B58" s="15" t="s">
        <v>148</v>
      </c>
      <c r="C58" s="16">
        <f>C59</f>
        <v>0</v>
      </c>
      <c r="D58" s="16">
        <f>D59</f>
        <v>0</v>
      </c>
    </row>
    <row r="59" spans="1:4" s="2" customFormat="1" ht="30.75" hidden="1" customHeight="1" x14ac:dyDescent="0.25">
      <c r="A59" s="56" t="s">
        <v>149</v>
      </c>
      <c r="B59" s="17" t="s">
        <v>150</v>
      </c>
      <c r="C59" s="16">
        <f>C60</f>
        <v>0</v>
      </c>
      <c r="D59" s="16">
        <f>D60</f>
        <v>0</v>
      </c>
    </row>
    <row r="60" spans="1:4" s="2" customFormat="1" ht="33.75" hidden="1" customHeight="1" x14ac:dyDescent="0.25">
      <c r="A60" s="56" t="s">
        <v>151</v>
      </c>
      <c r="B60" s="17" t="s">
        <v>152</v>
      </c>
      <c r="C60" s="16"/>
      <c r="D60" s="16"/>
    </row>
    <row r="61" spans="1:4" s="18" customFormat="1" ht="29.25" hidden="1" customHeight="1" x14ac:dyDescent="0.25">
      <c r="A61" s="55" t="s">
        <v>153</v>
      </c>
      <c r="B61" s="15" t="s">
        <v>265</v>
      </c>
      <c r="C61" s="16">
        <f>C62+C64</f>
        <v>176697</v>
      </c>
      <c r="D61" s="16">
        <f>D62+D64</f>
        <v>183641</v>
      </c>
    </row>
    <row r="62" spans="1:4" s="2" customFormat="1" ht="47.25" hidden="1" customHeight="1" x14ac:dyDescent="0.25">
      <c r="A62" s="56" t="s">
        <v>154</v>
      </c>
      <c r="B62" s="17" t="s">
        <v>155</v>
      </c>
      <c r="C62" s="16">
        <f>C63</f>
        <v>176100</v>
      </c>
      <c r="D62" s="16">
        <f>D63</f>
        <v>183144</v>
      </c>
    </row>
    <row r="63" spans="1:4" s="2" customFormat="1" ht="39.75" hidden="1" customHeight="1" x14ac:dyDescent="0.25">
      <c r="A63" s="56" t="s">
        <v>156</v>
      </c>
      <c r="B63" s="17" t="s">
        <v>266</v>
      </c>
      <c r="C63" s="16">
        <v>176100</v>
      </c>
      <c r="D63" s="16">
        <v>183144</v>
      </c>
    </row>
    <row r="64" spans="1:4" s="18" customFormat="1" ht="38.25" hidden="1" customHeight="1" x14ac:dyDescent="0.25">
      <c r="A64" s="56" t="s">
        <v>157</v>
      </c>
      <c r="B64" s="17" t="s">
        <v>158</v>
      </c>
      <c r="C64" s="16">
        <f>C66+C67</f>
        <v>597</v>
      </c>
      <c r="D64" s="16">
        <f>D66+D67</f>
        <v>497</v>
      </c>
    </row>
    <row r="65" spans="1:4" s="18" customFormat="1" ht="78" hidden="1" customHeight="1" x14ac:dyDescent="0.25">
      <c r="A65" s="56" t="s">
        <v>159</v>
      </c>
      <c r="B65" s="17" t="s">
        <v>324</v>
      </c>
      <c r="C65" s="16"/>
      <c r="D65" s="16"/>
    </row>
    <row r="66" spans="1:4" s="2" customFormat="1" ht="46.5" hidden="1" customHeight="1" x14ac:dyDescent="0.25">
      <c r="A66" s="56" t="s">
        <v>160</v>
      </c>
      <c r="B66" s="17" t="s">
        <v>245</v>
      </c>
      <c r="C66" s="16">
        <v>450</v>
      </c>
      <c r="D66" s="16">
        <v>350</v>
      </c>
    </row>
    <row r="67" spans="1:4" s="2" customFormat="1" ht="101.25" hidden="1" customHeight="1" x14ac:dyDescent="0.25">
      <c r="A67" s="56" t="s">
        <v>17</v>
      </c>
      <c r="B67" s="17" t="s">
        <v>18</v>
      </c>
      <c r="C67" s="16">
        <v>147</v>
      </c>
      <c r="D67" s="16">
        <v>147</v>
      </c>
    </row>
    <row r="68" spans="1:4" s="18" customFormat="1" ht="47.25" hidden="1" customHeight="1" x14ac:dyDescent="0.25">
      <c r="A68" s="55" t="s">
        <v>161</v>
      </c>
      <c r="B68" s="15" t="s">
        <v>192</v>
      </c>
      <c r="C68" s="16">
        <f>C71+C78+C76+C69</f>
        <v>0</v>
      </c>
      <c r="D68" s="16">
        <f>D71+D78+D76+D69</f>
        <v>0</v>
      </c>
    </row>
    <row r="69" spans="1:4" s="18" customFormat="1" ht="45" hidden="1" customHeight="1" x14ac:dyDescent="0.25">
      <c r="A69" s="56" t="s">
        <v>229</v>
      </c>
      <c r="B69" s="19" t="s">
        <v>230</v>
      </c>
      <c r="C69" s="20">
        <f>C70</f>
        <v>0</v>
      </c>
      <c r="D69" s="20">
        <f>D70</f>
        <v>0</v>
      </c>
    </row>
    <row r="70" spans="1:4" s="18" customFormat="1" ht="45.75" hidden="1" customHeight="1" x14ac:dyDescent="0.25">
      <c r="A70" s="56" t="s">
        <v>231</v>
      </c>
      <c r="B70" s="19" t="s">
        <v>232</v>
      </c>
      <c r="C70" s="20"/>
      <c r="D70" s="20"/>
    </row>
    <row r="71" spans="1:4" s="2" customFormat="1" ht="29.25" hidden="1" customHeight="1" x14ac:dyDescent="0.25">
      <c r="A71" s="56" t="s">
        <v>162</v>
      </c>
      <c r="B71" s="17" t="s">
        <v>163</v>
      </c>
      <c r="C71" s="16">
        <f>C72+C74+C73</f>
        <v>0</v>
      </c>
      <c r="D71" s="16">
        <f>D72+D74+D73</f>
        <v>0</v>
      </c>
    </row>
    <row r="72" spans="1:4" s="18" customFormat="1" ht="20.25" hidden="1" customHeight="1" x14ac:dyDescent="0.25">
      <c r="A72" s="56" t="s">
        <v>164</v>
      </c>
      <c r="B72" s="17" t="s">
        <v>165</v>
      </c>
      <c r="C72" s="16"/>
      <c r="D72" s="16"/>
    </row>
    <row r="73" spans="1:4" s="18" customFormat="1" ht="32.25" hidden="1" customHeight="1" x14ac:dyDescent="0.25">
      <c r="A73" s="56" t="s">
        <v>215</v>
      </c>
      <c r="B73" s="17" t="s">
        <v>216</v>
      </c>
      <c r="C73" s="16"/>
      <c r="D73" s="16"/>
    </row>
    <row r="74" spans="1:4" s="18" customFormat="1" ht="34.5" hidden="1" customHeight="1" x14ac:dyDescent="0.25">
      <c r="A74" s="56" t="s">
        <v>233</v>
      </c>
      <c r="B74" s="17" t="s">
        <v>214</v>
      </c>
      <c r="C74" s="16">
        <f>C75</f>
        <v>0</v>
      </c>
      <c r="D74" s="16">
        <f>D75</f>
        <v>0</v>
      </c>
    </row>
    <row r="75" spans="1:4" s="2" customFormat="1" ht="47.25" hidden="1" customHeight="1" x14ac:dyDescent="0.25">
      <c r="A75" s="56" t="s">
        <v>341</v>
      </c>
      <c r="B75" s="17" t="s">
        <v>234</v>
      </c>
      <c r="C75" s="16"/>
      <c r="D75" s="16"/>
    </row>
    <row r="76" spans="1:4" s="2" customFormat="1" ht="23.25" hidden="1" customHeight="1" x14ac:dyDescent="0.25">
      <c r="A76" s="56" t="s">
        <v>217</v>
      </c>
      <c r="B76" s="17" t="s">
        <v>235</v>
      </c>
      <c r="C76" s="16">
        <f>C77</f>
        <v>0</v>
      </c>
      <c r="D76" s="16">
        <f>D77</f>
        <v>0</v>
      </c>
    </row>
    <row r="77" spans="1:4" s="2" customFormat="1" ht="18.75" hidden="1" customHeight="1" x14ac:dyDescent="0.25">
      <c r="A77" s="56" t="s">
        <v>218</v>
      </c>
      <c r="B77" s="17" t="s">
        <v>166</v>
      </c>
      <c r="C77" s="16"/>
      <c r="D77" s="16"/>
    </row>
    <row r="78" spans="1:4" s="2" customFormat="1" ht="24.75" hidden="1" customHeight="1" x14ac:dyDescent="0.25">
      <c r="A78" s="56" t="s">
        <v>236</v>
      </c>
      <c r="B78" s="17" t="s">
        <v>167</v>
      </c>
      <c r="C78" s="16">
        <f>C79+C81</f>
        <v>0</v>
      </c>
      <c r="D78" s="16">
        <f>D79+D81</f>
        <v>0</v>
      </c>
    </row>
    <row r="79" spans="1:4" s="2" customFormat="1" ht="20.25" hidden="1" customHeight="1" x14ac:dyDescent="0.25">
      <c r="A79" s="56" t="s">
        <v>237</v>
      </c>
      <c r="B79" s="17" t="s">
        <v>168</v>
      </c>
      <c r="C79" s="16">
        <f>C80</f>
        <v>0</v>
      </c>
      <c r="D79" s="16">
        <f>D80</f>
        <v>0</v>
      </c>
    </row>
    <row r="80" spans="1:4" s="18" customFormat="1" ht="39.75" hidden="1" customHeight="1" x14ac:dyDescent="0.25">
      <c r="A80" s="56" t="s">
        <v>342</v>
      </c>
      <c r="B80" s="17" t="s">
        <v>238</v>
      </c>
      <c r="C80" s="16"/>
      <c r="D80" s="16"/>
    </row>
    <row r="81" spans="1:4" s="2" customFormat="1" ht="65.25" hidden="1" customHeight="1" x14ac:dyDescent="0.25">
      <c r="A81" s="56" t="s">
        <v>239</v>
      </c>
      <c r="B81" s="17" t="s">
        <v>240</v>
      </c>
      <c r="C81" s="16">
        <f>C82</f>
        <v>0</v>
      </c>
      <c r="D81" s="16">
        <f>D82</f>
        <v>0</v>
      </c>
    </row>
    <row r="82" spans="1:4" s="2" customFormat="1" ht="69" hidden="1" customHeight="1" x14ac:dyDescent="0.25">
      <c r="A82" s="56" t="s">
        <v>343</v>
      </c>
      <c r="B82" s="17" t="s">
        <v>241</v>
      </c>
      <c r="C82" s="16"/>
      <c r="D82" s="16"/>
    </row>
    <row r="83" spans="1:4" s="2" customFormat="1" ht="39.75" hidden="1" customHeight="1" x14ac:dyDescent="0.25">
      <c r="A83" s="55" t="s">
        <v>169</v>
      </c>
      <c r="B83" s="15" t="s">
        <v>170</v>
      </c>
      <c r="C83" s="16">
        <f>C86+C97+C100+C85+C84+C96</f>
        <v>919987</v>
      </c>
      <c r="D83" s="16">
        <f>D86+D97+D100+D85+D84+D96</f>
        <v>931499</v>
      </c>
    </row>
    <row r="84" spans="1:4" s="2" customFormat="1" ht="69.75" hidden="1" customHeight="1" x14ac:dyDescent="0.25">
      <c r="A84" s="56" t="s">
        <v>64</v>
      </c>
      <c r="B84" s="17" t="s">
        <v>65</v>
      </c>
      <c r="C84" s="16">
        <v>322</v>
      </c>
      <c r="D84" s="16">
        <v>347</v>
      </c>
    </row>
    <row r="85" spans="1:4" s="2" customFormat="1" ht="39.75" hidden="1" customHeight="1" x14ac:dyDescent="0.25">
      <c r="A85" s="56" t="s">
        <v>45</v>
      </c>
      <c r="B85" s="17" t="s">
        <v>46</v>
      </c>
      <c r="C85" s="16">
        <v>970</v>
      </c>
      <c r="D85" s="16">
        <v>728</v>
      </c>
    </row>
    <row r="86" spans="1:4" s="2" customFormat="1" ht="105.75" hidden="1" customHeight="1" x14ac:dyDescent="0.25">
      <c r="A86" s="55" t="s">
        <v>171</v>
      </c>
      <c r="B86" s="15" t="s">
        <v>325</v>
      </c>
      <c r="C86" s="16">
        <f>C87+C92+C89+C91+C94+C95</f>
        <v>672040</v>
      </c>
      <c r="D86" s="16">
        <f>D87+D92+D89+D91+D94+D95</f>
        <v>677755</v>
      </c>
    </row>
    <row r="87" spans="1:4" s="2" customFormat="1" ht="87" hidden="1" customHeight="1" x14ac:dyDescent="0.25">
      <c r="A87" s="56" t="s">
        <v>172</v>
      </c>
      <c r="B87" s="17" t="s">
        <v>246</v>
      </c>
      <c r="C87" s="16">
        <f>C88</f>
        <v>510000</v>
      </c>
      <c r="D87" s="16">
        <f>D88</f>
        <v>515000</v>
      </c>
    </row>
    <row r="88" spans="1:4" s="18" customFormat="1" ht="87.75" hidden="1" customHeight="1" x14ac:dyDescent="0.25">
      <c r="A88" s="56" t="s">
        <v>344</v>
      </c>
      <c r="B88" s="17" t="s">
        <v>247</v>
      </c>
      <c r="C88" s="16">
        <v>510000</v>
      </c>
      <c r="D88" s="16">
        <v>515000</v>
      </c>
    </row>
    <row r="89" spans="1:4" s="2" customFormat="1" ht="83.25" hidden="1" customHeight="1" x14ac:dyDescent="0.25">
      <c r="A89" s="56" t="s">
        <v>219</v>
      </c>
      <c r="B89" s="17" t="s">
        <v>326</v>
      </c>
      <c r="C89" s="16">
        <f>C90</f>
        <v>55500</v>
      </c>
      <c r="D89" s="16">
        <f>D90</f>
        <v>55500</v>
      </c>
    </row>
    <row r="90" spans="1:4" s="2" customFormat="1" ht="83.25" hidden="1" customHeight="1" x14ac:dyDescent="0.25">
      <c r="A90" s="56" t="s">
        <v>220</v>
      </c>
      <c r="B90" s="17" t="s">
        <v>350</v>
      </c>
      <c r="C90" s="16">
        <v>55500</v>
      </c>
      <c r="D90" s="16">
        <v>55500</v>
      </c>
    </row>
    <row r="91" spans="1:4" s="2" customFormat="1" ht="83.25" hidden="1" customHeight="1" x14ac:dyDescent="0.25">
      <c r="A91" s="56" t="s">
        <v>349</v>
      </c>
      <c r="B91" s="17" t="s">
        <v>351</v>
      </c>
      <c r="C91" s="16"/>
      <c r="D91" s="16"/>
    </row>
    <row r="92" spans="1:4" s="2" customFormat="1" ht="99.75" hidden="1" customHeight="1" x14ac:dyDescent="0.25">
      <c r="A92" s="56" t="s">
        <v>173</v>
      </c>
      <c r="B92" s="17" t="s">
        <v>327</v>
      </c>
      <c r="C92" s="16">
        <f>C93</f>
        <v>5488</v>
      </c>
      <c r="D92" s="16">
        <f>D93</f>
        <v>5703</v>
      </c>
    </row>
    <row r="93" spans="1:4" s="2" customFormat="1" ht="79.5" hidden="1" customHeight="1" x14ac:dyDescent="0.25">
      <c r="A93" s="56" t="s">
        <v>209</v>
      </c>
      <c r="B93" s="17" t="s">
        <v>328</v>
      </c>
      <c r="C93" s="16">
        <v>5488</v>
      </c>
      <c r="D93" s="16">
        <v>5703</v>
      </c>
    </row>
    <row r="94" spans="1:4" s="2" customFormat="1" ht="39" hidden="1" customHeight="1" x14ac:dyDescent="0.25">
      <c r="A94" s="56" t="s">
        <v>19</v>
      </c>
      <c r="B94" s="17" t="s">
        <v>20</v>
      </c>
      <c r="C94" s="16">
        <v>87900</v>
      </c>
      <c r="D94" s="16">
        <v>88400</v>
      </c>
    </row>
    <row r="95" spans="1:4" s="2" customFormat="1" ht="81.75" hidden="1" customHeight="1" x14ac:dyDescent="0.25">
      <c r="A95" s="56" t="s">
        <v>70</v>
      </c>
      <c r="B95" s="17" t="s">
        <v>71</v>
      </c>
      <c r="C95" s="16">
        <v>13152</v>
      </c>
      <c r="D95" s="16">
        <v>13152</v>
      </c>
    </row>
    <row r="96" spans="1:4" s="2" customFormat="1" ht="96.75" hidden="1" customHeight="1" x14ac:dyDescent="0.25">
      <c r="A96" s="56" t="s">
        <v>352</v>
      </c>
      <c r="B96" s="17" t="s">
        <v>353</v>
      </c>
      <c r="C96" s="16">
        <v>100</v>
      </c>
      <c r="D96" s="16">
        <v>100</v>
      </c>
    </row>
    <row r="97" spans="1:4" s="2" customFormat="1" ht="45.75" hidden="1" customHeight="1" x14ac:dyDescent="0.25">
      <c r="A97" s="55" t="s">
        <v>174</v>
      </c>
      <c r="B97" s="15" t="s">
        <v>175</v>
      </c>
      <c r="C97" s="16">
        <f>C98</f>
        <v>0</v>
      </c>
      <c r="D97" s="16">
        <f>D98</f>
        <v>0</v>
      </c>
    </row>
    <row r="98" spans="1:4" s="2" customFormat="1" ht="62.25" hidden="1" customHeight="1" x14ac:dyDescent="0.25">
      <c r="A98" s="56" t="s">
        <v>176</v>
      </c>
      <c r="B98" s="17" t="s">
        <v>177</v>
      </c>
      <c r="C98" s="16">
        <f>C99</f>
        <v>0</v>
      </c>
      <c r="D98" s="16">
        <f>D99</f>
        <v>0</v>
      </c>
    </row>
    <row r="99" spans="1:4" s="2" customFormat="1" ht="60" hidden="1" customHeight="1" x14ac:dyDescent="0.25">
      <c r="A99" s="56" t="s">
        <v>210</v>
      </c>
      <c r="B99" s="17" t="s">
        <v>211</v>
      </c>
      <c r="C99" s="16"/>
      <c r="D99" s="16"/>
    </row>
    <row r="100" spans="1:4" s="2" customFormat="1" ht="96.75" hidden="1" customHeight="1" x14ac:dyDescent="0.25">
      <c r="A100" s="55" t="s">
        <v>267</v>
      </c>
      <c r="B100" s="15" t="s">
        <v>329</v>
      </c>
      <c r="C100" s="16">
        <f>C101+C102+C103+C104+C105+C106+C107+C108</f>
        <v>246555</v>
      </c>
      <c r="D100" s="16">
        <f>D101+D102+D103+D104+D105+D106+D107+D108</f>
        <v>252569</v>
      </c>
    </row>
    <row r="101" spans="1:4" s="2" customFormat="1" ht="100.5" hidden="1" customHeight="1" x14ac:dyDescent="0.25">
      <c r="A101" s="56" t="s">
        <v>268</v>
      </c>
      <c r="B101" s="17" t="s">
        <v>354</v>
      </c>
      <c r="C101" s="16">
        <v>7724</v>
      </c>
      <c r="D101" s="16">
        <v>7724</v>
      </c>
    </row>
    <row r="102" spans="1:4" s="2" customFormat="1" ht="102" hidden="1" customHeight="1" x14ac:dyDescent="0.25">
      <c r="A102" s="56" t="s">
        <v>268</v>
      </c>
      <c r="B102" s="17" t="s">
        <v>355</v>
      </c>
      <c r="C102" s="16">
        <v>28500</v>
      </c>
      <c r="D102" s="16">
        <v>28000</v>
      </c>
    </row>
    <row r="103" spans="1:4" s="2" customFormat="1" ht="102" hidden="1" customHeight="1" x14ac:dyDescent="0.25">
      <c r="A103" s="56" t="s">
        <v>268</v>
      </c>
      <c r="B103" s="17" t="s">
        <v>356</v>
      </c>
      <c r="C103" s="16">
        <v>2831</v>
      </c>
      <c r="D103" s="16">
        <v>2945</v>
      </c>
    </row>
    <row r="104" spans="1:4" s="2" customFormat="1" ht="33.75" hidden="1" customHeight="1" x14ac:dyDescent="0.25">
      <c r="A104" s="56" t="s">
        <v>357</v>
      </c>
      <c r="B104" s="17" t="s">
        <v>358</v>
      </c>
      <c r="C104" s="16">
        <v>27700</v>
      </c>
      <c r="D104" s="16">
        <v>27700</v>
      </c>
    </row>
    <row r="105" spans="1:4" s="2" customFormat="1" ht="42" hidden="1" customHeight="1" x14ac:dyDescent="0.25">
      <c r="A105" s="56" t="s">
        <v>359</v>
      </c>
      <c r="B105" s="17" t="s">
        <v>360</v>
      </c>
      <c r="C105" s="16"/>
      <c r="D105" s="16"/>
    </row>
    <row r="106" spans="1:4" s="2" customFormat="1" ht="42.75" hidden="1" customHeight="1" x14ac:dyDescent="0.25">
      <c r="A106" s="56" t="s">
        <v>361</v>
      </c>
      <c r="B106" s="17" t="s">
        <v>362</v>
      </c>
      <c r="C106" s="16">
        <v>6000</v>
      </c>
      <c r="D106" s="16">
        <v>6000</v>
      </c>
    </row>
    <row r="107" spans="1:4" s="2" customFormat="1" ht="30.75" hidden="1" customHeight="1" x14ac:dyDescent="0.25">
      <c r="A107" s="56" t="s">
        <v>448</v>
      </c>
      <c r="B107" s="17" t="s">
        <v>449</v>
      </c>
      <c r="C107" s="16">
        <v>37600</v>
      </c>
      <c r="D107" s="16">
        <v>44000</v>
      </c>
    </row>
    <row r="108" spans="1:4" s="2" customFormat="1" ht="51.75" hidden="1" customHeight="1" x14ac:dyDescent="0.25">
      <c r="A108" s="56" t="s">
        <v>448</v>
      </c>
      <c r="B108" s="17" t="s">
        <v>450</v>
      </c>
      <c r="C108" s="16">
        <v>136200</v>
      </c>
      <c r="D108" s="16">
        <v>136200</v>
      </c>
    </row>
    <row r="109" spans="1:4" s="2" customFormat="1" ht="22.5" hidden="1" customHeight="1" x14ac:dyDescent="0.25">
      <c r="A109" s="55" t="s">
        <v>178</v>
      </c>
      <c r="B109" s="15" t="s">
        <v>179</v>
      </c>
      <c r="C109" s="16">
        <f>C110</f>
        <v>17644</v>
      </c>
      <c r="D109" s="16">
        <f>D110</f>
        <v>17820</v>
      </c>
    </row>
    <row r="110" spans="1:4" s="2" customFormat="1" ht="26.25" hidden="1" customHeight="1" x14ac:dyDescent="0.25">
      <c r="A110" s="55" t="s">
        <v>180</v>
      </c>
      <c r="B110" s="15" t="s">
        <v>181</v>
      </c>
      <c r="C110" s="16">
        <v>17644</v>
      </c>
      <c r="D110" s="16">
        <v>17820</v>
      </c>
    </row>
    <row r="111" spans="1:4" s="2" customFormat="1" ht="42" hidden="1" customHeight="1" x14ac:dyDescent="0.25">
      <c r="A111" s="55" t="s">
        <v>182</v>
      </c>
      <c r="B111" s="15" t="s">
        <v>21</v>
      </c>
      <c r="C111" s="20">
        <f>C114+C116+C118+C112</f>
        <v>39187</v>
      </c>
      <c r="D111" s="20">
        <f>D114+D116+D118+D112</f>
        <v>40562</v>
      </c>
    </row>
    <row r="112" spans="1:4" s="2" customFormat="1" ht="42" hidden="1" customHeight="1" x14ac:dyDescent="0.25">
      <c r="A112" s="58" t="s">
        <v>363</v>
      </c>
      <c r="B112" s="21" t="s">
        <v>364</v>
      </c>
      <c r="C112" s="20">
        <f>C113</f>
        <v>48</v>
      </c>
      <c r="D112" s="20">
        <f>D113</f>
        <v>51</v>
      </c>
    </row>
    <row r="113" spans="1:4" s="2" customFormat="1" ht="42" hidden="1" customHeight="1" x14ac:dyDescent="0.25">
      <c r="A113" s="56" t="s">
        <v>365</v>
      </c>
      <c r="B113" s="17" t="s">
        <v>366</v>
      </c>
      <c r="C113" s="20">
        <v>48</v>
      </c>
      <c r="D113" s="20">
        <v>51</v>
      </c>
    </row>
    <row r="114" spans="1:4" s="18" customFormat="1" ht="33" hidden="1" customHeight="1" x14ac:dyDescent="0.25">
      <c r="A114" s="55" t="s">
        <v>331</v>
      </c>
      <c r="B114" s="15" t="s">
        <v>345</v>
      </c>
      <c r="C114" s="20">
        <f>C115</f>
        <v>19171</v>
      </c>
      <c r="D114" s="20">
        <f>D115</f>
        <v>19835</v>
      </c>
    </row>
    <row r="115" spans="1:4" s="2" customFormat="1" ht="42" hidden="1" customHeight="1" x14ac:dyDescent="0.25">
      <c r="A115" s="56" t="s">
        <v>332</v>
      </c>
      <c r="B115" s="17" t="s">
        <v>333</v>
      </c>
      <c r="C115" s="62">
        <v>19171</v>
      </c>
      <c r="D115" s="62">
        <v>19835</v>
      </c>
    </row>
    <row r="116" spans="1:4" s="2" customFormat="1" ht="42" hidden="1" customHeight="1" x14ac:dyDescent="0.25">
      <c r="A116" s="55" t="s">
        <v>47</v>
      </c>
      <c r="B116" s="15" t="s">
        <v>48</v>
      </c>
      <c r="C116" s="16">
        <f>C117</f>
        <v>7468</v>
      </c>
      <c r="D116" s="16">
        <f>D117</f>
        <v>7674</v>
      </c>
    </row>
    <row r="117" spans="1:4" s="18" customFormat="1" ht="43.5" hidden="1" customHeight="1" x14ac:dyDescent="0.25">
      <c r="A117" s="56" t="s">
        <v>49</v>
      </c>
      <c r="B117" s="17" t="s">
        <v>50</v>
      </c>
      <c r="C117" s="62">
        <v>7468</v>
      </c>
      <c r="D117" s="62">
        <v>7674</v>
      </c>
    </row>
    <row r="118" spans="1:4" s="18" customFormat="1" ht="43.5" hidden="1" customHeight="1" x14ac:dyDescent="0.25">
      <c r="A118" s="58" t="s">
        <v>66</v>
      </c>
      <c r="B118" s="21" t="s">
        <v>67</v>
      </c>
      <c r="C118" s="20">
        <f>C119</f>
        <v>12500</v>
      </c>
      <c r="D118" s="20">
        <f>D119</f>
        <v>13002</v>
      </c>
    </row>
    <row r="119" spans="1:4" s="18" customFormat="1" ht="43.5" hidden="1" customHeight="1" x14ac:dyDescent="0.25">
      <c r="A119" s="56" t="s">
        <v>68</v>
      </c>
      <c r="B119" s="17" t="s">
        <v>69</v>
      </c>
      <c r="C119" s="62">
        <v>12500</v>
      </c>
      <c r="D119" s="62">
        <v>13002</v>
      </c>
    </row>
    <row r="120" spans="1:4" s="2" customFormat="1" ht="51" hidden="1" customHeight="1" x14ac:dyDescent="0.25">
      <c r="A120" s="55" t="s">
        <v>183</v>
      </c>
      <c r="B120" s="15" t="s">
        <v>184</v>
      </c>
      <c r="C120" s="16">
        <f>C123+C121+C127+C132+C134</f>
        <v>54079</v>
      </c>
      <c r="D120" s="16">
        <f>D123+D121+D127+D132+D134</f>
        <v>53082</v>
      </c>
    </row>
    <row r="121" spans="1:4" s="2" customFormat="1" ht="28.5" hidden="1" customHeight="1" x14ac:dyDescent="0.25">
      <c r="A121" s="55" t="s">
        <v>221</v>
      </c>
      <c r="B121" s="15" t="s">
        <v>222</v>
      </c>
      <c r="C121" s="16">
        <f>C122</f>
        <v>2012</v>
      </c>
      <c r="D121" s="16">
        <f>D122</f>
        <v>2012</v>
      </c>
    </row>
    <row r="122" spans="1:4" s="2" customFormat="1" ht="36.75" hidden="1" customHeight="1" x14ac:dyDescent="0.25">
      <c r="A122" s="57" t="s">
        <v>223</v>
      </c>
      <c r="B122" s="17" t="s">
        <v>242</v>
      </c>
      <c r="C122" s="62">
        <v>2012</v>
      </c>
      <c r="D122" s="62">
        <v>2012</v>
      </c>
    </row>
    <row r="123" spans="1:4" s="2" customFormat="1" ht="95.25" hidden="1" customHeight="1" x14ac:dyDescent="0.25">
      <c r="A123" s="55" t="s">
        <v>185</v>
      </c>
      <c r="B123" s="15" t="s">
        <v>26</v>
      </c>
      <c r="C123" s="16">
        <f>C124+C126</f>
        <v>23067</v>
      </c>
      <c r="D123" s="16">
        <f>D124+D126</f>
        <v>22070</v>
      </c>
    </row>
    <row r="124" spans="1:4" s="2" customFormat="1" ht="93.75" hidden="1" customHeight="1" x14ac:dyDescent="0.25">
      <c r="A124" s="56" t="s">
        <v>346</v>
      </c>
      <c r="B124" s="17" t="s">
        <v>28</v>
      </c>
      <c r="C124" s="16">
        <f>C125</f>
        <v>23000</v>
      </c>
      <c r="D124" s="16">
        <f>D125</f>
        <v>22000</v>
      </c>
    </row>
    <row r="125" spans="1:4" s="2" customFormat="1" ht="106.5" hidden="1" customHeight="1" x14ac:dyDescent="0.25">
      <c r="A125" s="56" t="s">
        <v>347</v>
      </c>
      <c r="B125" s="17" t="s">
        <v>76</v>
      </c>
      <c r="C125" s="16">
        <v>23000</v>
      </c>
      <c r="D125" s="16">
        <v>22000</v>
      </c>
    </row>
    <row r="126" spans="1:4" s="2" customFormat="1" ht="106.5" hidden="1" customHeight="1" x14ac:dyDescent="0.25">
      <c r="A126" s="56" t="s">
        <v>29</v>
      </c>
      <c r="B126" s="17" t="s">
        <v>30</v>
      </c>
      <c r="C126" s="16">
        <v>67</v>
      </c>
      <c r="D126" s="16">
        <v>70</v>
      </c>
    </row>
    <row r="127" spans="1:4" s="2" customFormat="1" ht="48" hidden="1" customHeight="1" x14ac:dyDescent="0.25">
      <c r="A127" s="58" t="s">
        <v>274</v>
      </c>
      <c r="B127" s="15" t="s">
        <v>27</v>
      </c>
      <c r="C127" s="20">
        <f>C128+C130</f>
        <v>20000</v>
      </c>
      <c r="D127" s="20">
        <f>D128+D130</f>
        <v>20000</v>
      </c>
    </row>
    <row r="128" spans="1:4" s="2" customFormat="1" ht="43.5" hidden="1" customHeight="1" x14ac:dyDescent="0.25">
      <c r="A128" s="56" t="s">
        <v>275</v>
      </c>
      <c r="B128" s="17" t="s">
        <v>248</v>
      </c>
      <c r="C128" s="16">
        <f>C129</f>
        <v>20000</v>
      </c>
      <c r="D128" s="16">
        <f>D129</f>
        <v>20000</v>
      </c>
    </row>
    <row r="129" spans="1:4" s="2" customFormat="1" ht="69.75" hidden="1" customHeight="1" x14ac:dyDescent="0.25">
      <c r="A129" s="56" t="s">
        <v>276</v>
      </c>
      <c r="B129" s="17" t="s">
        <v>249</v>
      </c>
      <c r="C129" s="16">
        <v>20000</v>
      </c>
      <c r="D129" s="16">
        <v>20000</v>
      </c>
    </row>
    <row r="130" spans="1:4" s="2" customFormat="1" ht="65.25" hidden="1" customHeight="1" x14ac:dyDescent="0.25">
      <c r="A130" s="56" t="s">
        <v>277</v>
      </c>
      <c r="B130" s="17" t="s">
        <v>77</v>
      </c>
      <c r="C130" s="16">
        <f>C131</f>
        <v>0</v>
      </c>
      <c r="D130" s="16">
        <f>D131</f>
        <v>0</v>
      </c>
    </row>
    <row r="131" spans="1:4" s="2" customFormat="1" ht="63" hidden="1" customHeight="1" x14ac:dyDescent="0.25">
      <c r="A131" s="56" t="s">
        <v>278</v>
      </c>
      <c r="B131" s="17" t="s">
        <v>78</v>
      </c>
      <c r="C131" s="16"/>
      <c r="D131" s="16"/>
    </row>
    <row r="132" spans="1:4" s="2" customFormat="1" ht="63" hidden="1" customHeight="1" x14ac:dyDescent="0.25">
      <c r="A132" s="58" t="s">
        <v>51</v>
      </c>
      <c r="B132" s="15" t="s">
        <v>53</v>
      </c>
      <c r="C132" s="20">
        <f>C133</f>
        <v>9000</v>
      </c>
      <c r="D132" s="20">
        <f>D133</f>
        <v>9000</v>
      </c>
    </row>
    <row r="133" spans="1:4" s="2" customFormat="1" ht="63" hidden="1" customHeight="1" x14ac:dyDescent="0.25">
      <c r="A133" s="56" t="s">
        <v>54</v>
      </c>
      <c r="B133" s="17" t="s">
        <v>55</v>
      </c>
      <c r="C133" s="16">
        <v>9000</v>
      </c>
      <c r="D133" s="16">
        <v>9000</v>
      </c>
    </row>
    <row r="134" spans="1:4" s="2" customFormat="1" ht="63" hidden="1" customHeight="1" x14ac:dyDescent="0.25">
      <c r="A134" s="56" t="s">
        <v>367</v>
      </c>
      <c r="B134" s="17" t="s">
        <v>368</v>
      </c>
      <c r="C134" s="16"/>
      <c r="D134" s="16"/>
    </row>
    <row r="135" spans="1:4" s="2" customFormat="1" ht="27" hidden="1" customHeight="1" x14ac:dyDescent="0.25">
      <c r="A135" s="55" t="s">
        <v>186</v>
      </c>
      <c r="B135" s="15" t="s">
        <v>187</v>
      </c>
      <c r="C135" s="16">
        <f>SUM(C136:C166)</f>
        <v>115439</v>
      </c>
      <c r="D135" s="16">
        <f>SUM(D136:D166)</f>
        <v>117642</v>
      </c>
    </row>
    <row r="136" spans="1:4" s="2" customFormat="1" ht="81" hidden="1" customHeight="1" x14ac:dyDescent="0.25">
      <c r="A136" s="56" t="s">
        <v>369</v>
      </c>
      <c r="B136" s="17" t="s">
        <v>387</v>
      </c>
      <c r="C136" s="20">
        <v>227</v>
      </c>
      <c r="D136" s="20">
        <v>227</v>
      </c>
    </row>
    <row r="137" spans="1:4" s="2" customFormat="1" ht="99.75" hidden="1" customHeight="1" x14ac:dyDescent="0.25">
      <c r="A137" s="56" t="s">
        <v>370</v>
      </c>
      <c r="B137" s="17" t="s">
        <v>388</v>
      </c>
      <c r="C137" s="16">
        <v>1680</v>
      </c>
      <c r="D137" s="16">
        <v>1680</v>
      </c>
    </row>
    <row r="138" spans="1:4" s="2" customFormat="1" ht="82.5" hidden="1" customHeight="1" x14ac:dyDescent="0.25">
      <c r="A138" s="56" t="s">
        <v>371</v>
      </c>
      <c r="B138" s="17" t="s">
        <v>389</v>
      </c>
      <c r="C138" s="16">
        <v>333</v>
      </c>
      <c r="D138" s="16">
        <v>333</v>
      </c>
    </row>
    <row r="139" spans="1:4" s="2" customFormat="1" ht="64.5" hidden="1" customHeight="1" x14ac:dyDescent="0.25">
      <c r="A139" s="56" t="s">
        <v>372</v>
      </c>
      <c r="B139" s="17" t="s">
        <v>390</v>
      </c>
      <c r="C139" s="16">
        <v>100</v>
      </c>
      <c r="D139" s="16">
        <v>100</v>
      </c>
    </row>
    <row r="140" spans="1:4" s="2" customFormat="1" ht="64.5" hidden="1" customHeight="1" x14ac:dyDescent="0.25">
      <c r="A140" s="56" t="s">
        <v>428</v>
      </c>
      <c r="B140" s="17" t="s">
        <v>429</v>
      </c>
      <c r="C140" s="16">
        <v>201</v>
      </c>
      <c r="D140" s="16">
        <v>201</v>
      </c>
    </row>
    <row r="141" spans="1:4" s="2" customFormat="1" ht="64.5" hidden="1" customHeight="1" x14ac:dyDescent="0.25">
      <c r="A141" s="56" t="s">
        <v>453</v>
      </c>
      <c r="B141" s="17" t="s">
        <v>454</v>
      </c>
      <c r="C141" s="16">
        <v>35</v>
      </c>
      <c r="D141" s="16">
        <v>35</v>
      </c>
    </row>
    <row r="142" spans="1:4" s="2" customFormat="1" ht="64.5" hidden="1" customHeight="1" x14ac:dyDescent="0.25">
      <c r="A142" s="56" t="s">
        <v>430</v>
      </c>
      <c r="B142" s="17" t="s">
        <v>431</v>
      </c>
      <c r="C142" s="16">
        <v>200</v>
      </c>
      <c r="D142" s="16">
        <v>200</v>
      </c>
    </row>
    <row r="143" spans="1:4" s="2" customFormat="1" ht="64.5" hidden="1" customHeight="1" x14ac:dyDescent="0.25">
      <c r="A143" s="56" t="s">
        <v>432</v>
      </c>
      <c r="B143" s="17" t="s">
        <v>433</v>
      </c>
      <c r="C143" s="16">
        <v>50</v>
      </c>
      <c r="D143" s="16">
        <v>50</v>
      </c>
    </row>
    <row r="144" spans="1:4" s="2" customFormat="1" ht="81" hidden="1" customHeight="1" x14ac:dyDescent="0.25">
      <c r="A144" s="56" t="s">
        <v>373</v>
      </c>
      <c r="B144" s="17" t="s">
        <v>391</v>
      </c>
      <c r="C144" s="16"/>
      <c r="D144" s="16"/>
    </row>
    <row r="145" spans="1:4" s="2" customFormat="1" ht="81" hidden="1" customHeight="1" x14ac:dyDescent="0.25">
      <c r="A145" s="56" t="s">
        <v>434</v>
      </c>
      <c r="B145" s="17" t="s">
        <v>435</v>
      </c>
      <c r="C145" s="16">
        <v>200</v>
      </c>
      <c r="D145" s="16">
        <v>200</v>
      </c>
    </row>
    <row r="146" spans="1:4" s="2" customFormat="1" ht="81" hidden="1" customHeight="1" x14ac:dyDescent="0.25">
      <c r="A146" s="56" t="s">
        <v>436</v>
      </c>
      <c r="B146" s="17" t="s">
        <v>437</v>
      </c>
      <c r="C146" s="16">
        <v>3101</v>
      </c>
      <c r="D146" s="16">
        <v>3101</v>
      </c>
    </row>
    <row r="147" spans="1:4" s="2" customFormat="1" ht="81" hidden="1" customHeight="1" x14ac:dyDescent="0.25">
      <c r="A147" s="56" t="s">
        <v>438</v>
      </c>
      <c r="B147" s="17" t="s">
        <v>439</v>
      </c>
      <c r="C147" s="16">
        <v>900</v>
      </c>
      <c r="D147" s="16">
        <v>900</v>
      </c>
    </row>
    <row r="148" spans="1:4" s="2" customFormat="1" ht="98.25" hidden="1" customHeight="1" x14ac:dyDescent="0.25">
      <c r="A148" s="56" t="s">
        <v>374</v>
      </c>
      <c r="B148" s="17" t="s">
        <v>392</v>
      </c>
      <c r="C148" s="16">
        <v>42</v>
      </c>
      <c r="D148" s="16">
        <v>49</v>
      </c>
    </row>
    <row r="149" spans="1:4" s="2" customFormat="1" ht="213.75" hidden="1" customHeight="1" x14ac:dyDescent="0.25">
      <c r="A149" s="56" t="s">
        <v>375</v>
      </c>
      <c r="B149" s="17" t="s">
        <v>404</v>
      </c>
      <c r="C149" s="16">
        <v>30</v>
      </c>
      <c r="D149" s="16">
        <v>59</v>
      </c>
    </row>
    <row r="150" spans="1:4" s="2" customFormat="1" ht="100.5" hidden="1" customHeight="1" x14ac:dyDescent="0.25">
      <c r="A150" s="56" t="s">
        <v>440</v>
      </c>
      <c r="B150" s="17" t="s">
        <v>441</v>
      </c>
      <c r="C150" s="16">
        <v>151</v>
      </c>
      <c r="D150" s="16">
        <v>151</v>
      </c>
    </row>
    <row r="151" spans="1:4" s="2" customFormat="1" ht="79.5" hidden="1" customHeight="1" x14ac:dyDescent="0.25">
      <c r="A151" s="56" t="s">
        <v>376</v>
      </c>
      <c r="B151" s="17" t="s">
        <v>393</v>
      </c>
      <c r="C151" s="16">
        <v>3019</v>
      </c>
      <c r="D151" s="16">
        <v>3019</v>
      </c>
    </row>
    <row r="152" spans="1:4" s="2" customFormat="1" ht="63.75" hidden="1" customHeight="1" x14ac:dyDescent="0.25">
      <c r="A152" s="56" t="s">
        <v>377</v>
      </c>
      <c r="B152" s="17" t="s">
        <v>394</v>
      </c>
      <c r="C152" s="16">
        <v>2</v>
      </c>
      <c r="D152" s="16">
        <v>2</v>
      </c>
    </row>
    <row r="153" spans="1:4" s="2" customFormat="1" ht="80.25" hidden="1" customHeight="1" x14ac:dyDescent="0.25">
      <c r="A153" s="56" t="s">
        <v>378</v>
      </c>
      <c r="B153" s="17" t="s">
        <v>395</v>
      </c>
      <c r="C153" s="16">
        <v>8160</v>
      </c>
      <c r="D153" s="16">
        <v>8160</v>
      </c>
    </row>
    <row r="154" spans="1:4" s="2" customFormat="1" ht="80.25" hidden="1" customHeight="1" x14ac:dyDescent="0.25">
      <c r="A154" s="56" t="s">
        <v>455</v>
      </c>
      <c r="B154" s="17" t="s">
        <v>456</v>
      </c>
      <c r="C154" s="16">
        <v>10</v>
      </c>
      <c r="D154" s="16">
        <v>10</v>
      </c>
    </row>
    <row r="155" spans="1:4" s="2" customFormat="1" ht="63.75" hidden="1" customHeight="1" x14ac:dyDescent="0.25">
      <c r="A155" s="56" t="s">
        <v>379</v>
      </c>
      <c r="B155" s="17" t="s">
        <v>396</v>
      </c>
      <c r="C155" s="16">
        <v>81176</v>
      </c>
      <c r="D155" s="16">
        <v>82914</v>
      </c>
    </row>
    <row r="156" spans="1:4" s="2" customFormat="1" ht="84" hidden="1" customHeight="1" x14ac:dyDescent="0.25">
      <c r="A156" s="56" t="s">
        <v>380</v>
      </c>
      <c r="B156" s="17" t="s">
        <v>397</v>
      </c>
      <c r="C156" s="16">
        <v>4577</v>
      </c>
      <c r="D156" s="16">
        <v>4981</v>
      </c>
    </row>
    <row r="157" spans="1:4" s="2" customFormat="1" ht="75.75" hidden="1" customHeight="1" x14ac:dyDescent="0.25">
      <c r="A157" s="56" t="s">
        <v>381</v>
      </c>
      <c r="B157" s="17" t="s">
        <v>398</v>
      </c>
      <c r="C157" s="20">
        <v>3943</v>
      </c>
      <c r="D157" s="20">
        <v>3853</v>
      </c>
    </row>
    <row r="158" spans="1:4" s="2" customFormat="1" ht="67.5" hidden="1" customHeight="1" x14ac:dyDescent="0.25">
      <c r="A158" s="56" t="s">
        <v>382</v>
      </c>
      <c r="B158" s="17" t="s">
        <v>399</v>
      </c>
      <c r="C158" s="16">
        <v>60</v>
      </c>
      <c r="D158" s="16">
        <v>60</v>
      </c>
    </row>
    <row r="159" spans="1:4" s="2" customFormat="1" ht="67.5" hidden="1" customHeight="1" x14ac:dyDescent="0.25">
      <c r="A159" s="56" t="s">
        <v>442</v>
      </c>
      <c r="B159" s="17" t="s">
        <v>443</v>
      </c>
      <c r="C159" s="16"/>
      <c r="D159" s="16"/>
    </row>
    <row r="160" spans="1:4" s="2" customFormat="1" ht="160.5" hidden="1" customHeight="1" x14ac:dyDescent="0.25">
      <c r="A160" s="56" t="s">
        <v>383</v>
      </c>
      <c r="B160" s="17" t="s">
        <v>400</v>
      </c>
      <c r="C160" s="16">
        <v>22</v>
      </c>
      <c r="D160" s="16">
        <v>22</v>
      </c>
    </row>
    <row r="161" spans="1:6" s="2" customFormat="1" ht="138.75" hidden="1" customHeight="1" x14ac:dyDescent="0.25">
      <c r="A161" s="56" t="s">
        <v>384</v>
      </c>
      <c r="B161" s="17" t="s">
        <v>401</v>
      </c>
      <c r="C161" s="16"/>
      <c r="D161" s="16"/>
    </row>
    <row r="162" spans="1:6" s="2" customFormat="1" ht="151.5" hidden="1" customHeight="1" x14ac:dyDescent="0.25">
      <c r="A162" s="56" t="s">
        <v>444</v>
      </c>
      <c r="B162" s="17" t="s">
        <v>445</v>
      </c>
      <c r="C162" s="16">
        <v>6301</v>
      </c>
      <c r="D162" s="16">
        <v>6395</v>
      </c>
    </row>
    <row r="163" spans="1:6" s="2" customFormat="1" ht="96" hidden="1" customHeight="1" x14ac:dyDescent="0.25">
      <c r="A163" s="56" t="s">
        <v>446</v>
      </c>
      <c r="B163" s="17" t="s">
        <v>447</v>
      </c>
      <c r="C163" s="16"/>
      <c r="D163" s="16"/>
    </row>
    <row r="164" spans="1:6" s="2" customFormat="1" ht="96" hidden="1" customHeight="1" x14ac:dyDescent="0.25">
      <c r="A164" s="56" t="s">
        <v>457</v>
      </c>
      <c r="B164" s="17" t="s">
        <v>458</v>
      </c>
      <c r="C164" s="16">
        <v>791</v>
      </c>
      <c r="D164" s="16">
        <v>807</v>
      </c>
    </row>
    <row r="165" spans="1:6" s="2" customFormat="1" ht="97.5" hidden="1" customHeight="1" x14ac:dyDescent="0.25">
      <c r="A165" s="56" t="s">
        <v>385</v>
      </c>
      <c r="B165" s="17" t="s">
        <v>402</v>
      </c>
      <c r="C165" s="16"/>
      <c r="D165" s="16"/>
    </row>
    <row r="166" spans="1:6" s="2" customFormat="1" ht="65.25" hidden="1" customHeight="1" x14ac:dyDescent="0.25">
      <c r="A166" s="56" t="s">
        <v>386</v>
      </c>
      <c r="B166" s="17" t="s">
        <v>403</v>
      </c>
      <c r="C166" s="16">
        <v>128</v>
      </c>
      <c r="D166" s="16">
        <v>133</v>
      </c>
    </row>
    <row r="167" spans="1:6" s="2" customFormat="1" ht="23.25" hidden="1" customHeight="1" x14ac:dyDescent="0.25">
      <c r="A167" s="55" t="s">
        <v>188</v>
      </c>
      <c r="B167" s="15" t="s">
        <v>189</v>
      </c>
      <c r="C167" s="16">
        <f>C168</f>
        <v>0</v>
      </c>
      <c r="D167" s="16">
        <f>D168</f>
        <v>0</v>
      </c>
    </row>
    <row r="168" spans="1:6" s="2" customFormat="1" ht="27" hidden="1" customHeight="1" x14ac:dyDescent="0.25">
      <c r="A168" s="55" t="s">
        <v>190</v>
      </c>
      <c r="B168" s="15" t="s">
        <v>191</v>
      </c>
      <c r="C168" s="16">
        <f>C169</f>
        <v>0</v>
      </c>
      <c r="D168" s="16">
        <f>D169</f>
        <v>0</v>
      </c>
    </row>
    <row r="169" spans="1:6" s="18" customFormat="1" ht="21" hidden="1" customHeight="1" x14ac:dyDescent="0.25">
      <c r="A169" s="57" t="s">
        <v>212</v>
      </c>
      <c r="B169" s="19" t="s">
        <v>213</v>
      </c>
      <c r="C169" s="16"/>
      <c r="D169" s="16"/>
    </row>
    <row r="170" spans="1:6" ht="23.25" hidden="1" customHeight="1" x14ac:dyDescent="0.25">
      <c r="A170" s="14"/>
      <c r="B170" s="1" t="s">
        <v>273</v>
      </c>
      <c r="C170" s="8">
        <f>C12</f>
        <v>11693724</v>
      </c>
      <c r="D170" s="8">
        <f>D12</f>
        <v>12462210</v>
      </c>
    </row>
    <row r="171" spans="1:6" ht="24.75" customHeight="1" x14ac:dyDescent="0.25">
      <c r="A171" s="14" t="s">
        <v>414</v>
      </c>
      <c r="B171" s="29" t="s">
        <v>413</v>
      </c>
      <c r="C171" s="67">
        <f>C172+C233</f>
        <v>22110105.485830002</v>
      </c>
      <c r="D171" s="67">
        <f>D172+D233</f>
        <v>18709577.66423</v>
      </c>
    </row>
    <row r="172" spans="1:6" ht="42" customHeight="1" x14ac:dyDescent="0.25">
      <c r="A172" s="14" t="s">
        <v>243</v>
      </c>
      <c r="B172" s="29" t="s">
        <v>0</v>
      </c>
      <c r="C172" s="67">
        <f>C174</f>
        <v>22110105.485830002</v>
      </c>
      <c r="D172" s="67">
        <f>D174</f>
        <v>18709577.66423</v>
      </c>
      <c r="F172" s="91"/>
    </row>
    <row r="173" spans="1:6" ht="24.75" customHeight="1" x14ac:dyDescent="0.25">
      <c r="A173" s="14"/>
      <c r="B173" s="29" t="s">
        <v>38</v>
      </c>
      <c r="C173" s="53"/>
      <c r="D173" s="53"/>
    </row>
    <row r="174" spans="1:6" ht="44.25" hidden="1" customHeight="1" x14ac:dyDescent="0.25">
      <c r="A174" s="59" t="s">
        <v>243</v>
      </c>
      <c r="B174" s="15" t="s">
        <v>244</v>
      </c>
      <c r="C174" s="60">
        <f>C175+C177+C208+C220</f>
        <v>22110105.485830002</v>
      </c>
      <c r="D174" s="60">
        <f>D175+D177+D208+D220</f>
        <v>18709577.66423</v>
      </c>
    </row>
    <row r="175" spans="1:6" ht="27" hidden="1" customHeight="1" x14ac:dyDescent="0.25">
      <c r="A175" s="7" t="s">
        <v>56</v>
      </c>
      <c r="B175" s="29" t="s">
        <v>39</v>
      </c>
      <c r="C175" s="46">
        <f>C176</f>
        <v>0</v>
      </c>
      <c r="D175" s="46">
        <f>D176</f>
        <v>0</v>
      </c>
    </row>
    <row r="176" spans="1:6" ht="42.75" hidden="1" customHeight="1" x14ac:dyDescent="0.25">
      <c r="A176" s="5" t="s">
        <v>57</v>
      </c>
      <c r="B176" s="4" t="s">
        <v>330</v>
      </c>
      <c r="C176" s="25"/>
      <c r="D176" s="25"/>
    </row>
    <row r="177" spans="1:4" ht="42.75" customHeight="1" x14ac:dyDescent="0.25">
      <c r="A177" s="14" t="s">
        <v>58</v>
      </c>
      <c r="B177" s="29" t="s">
        <v>41</v>
      </c>
      <c r="C177" s="67">
        <f>C178+C179+C180+C181+C182+C183+C184+C187+C188+C190+C191+C192+C199+C200+C201+C202+C206+C207+5249591.2+2141023.4+98355.4</f>
        <v>13407906.385830002</v>
      </c>
      <c r="D177" s="67">
        <f>D178+D179+D180+D181+D182+D183+D184+D187+D188+D190+D191+D192+D199+D200+D201+D202+D206+D207+65851.6+5850611.4+301848.8</f>
        <v>9618065.6642300002</v>
      </c>
    </row>
    <row r="178" spans="1:4" s="63" customFormat="1" ht="92.25" hidden="1" customHeight="1" x14ac:dyDescent="0.3">
      <c r="B178" s="64" t="s">
        <v>407</v>
      </c>
      <c r="C178" s="65">
        <v>61248</v>
      </c>
      <c r="D178" s="65">
        <v>63698</v>
      </c>
    </row>
    <row r="179" spans="1:4" s="63" customFormat="1" ht="57.75" hidden="1" customHeight="1" x14ac:dyDescent="0.3">
      <c r="B179" s="64" t="s">
        <v>472</v>
      </c>
      <c r="C179" s="65">
        <v>11794.9</v>
      </c>
      <c r="D179" s="65">
        <v>10587</v>
      </c>
    </row>
    <row r="180" spans="1:4" s="63" customFormat="1" ht="57" hidden="1" customHeight="1" x14ac:dyDescent="0.3">
      <c r="B180" s="64" t="s">
        <v>72</v>
      </c>
      <c r="C180" s="65">
        <v>64852.3</v>
      </c>
      <c r="D180" s="65">
        <v>67643.3</v>
      </c>
    </row>
    <row r="181" spans="1:4" s="63" customFormat="1" ht="79.5" hidden="1" customHeight="1" x14ac:dyDescent="0.3">
      <c r="B181" s="64" t="s">
        <v>473</v>
      </c>
      <c r="C181" s="65">
        <v>502397.5</v>
      </c>
      <c r="D181" s="65">
        <v>517576.1</v>
      </c>
    </row>
    <row r="182" spans="1:4" s="63" customFormat="1" ht="66" hidden="1" customHeight="1" x14ac:dyDescent="0.3">
      <c r="B182" s="64" t="s">
        <v>408</v>
      </c>
      <c r="C182" s="65">
        <v>600</v>
      </c>
      <c r="D182" s="65">
        <v>600</v>
      </c>
    </row>
    <row r="183" spans="1:4" s="63" customFormat="1" ht="95.25" hidden="1" customHeight="1" x14ac:dyDescent="0.3">
      <c r="B183" s="64" t="s">
        <v>474</v>
      </c>
      <c r="C183" s="76">
        <v>25304.019759999999</v>
      </c>
      <c r="D183" s="76">
        <v>24942.798159999998</v>
      </c>
    </row>
    <row r="184" spans="1:4" s="63" customFormat="1" ht="75" hidden="1" customHeight="1" x14ac:dyDescent="0.3">
      <c r="B184" s="64" t="s">
        <v>409</v>
      </c>
      <c r="C184" s="65">
        <f>C186</f>
        <v>341162.3</v>
      </c>
      <c r="D184" s="65">
        <f>D186</f>
        <v>246227.1</v>
      </c>
    </row>
    <row r="185" spans="1:4" s="77" customFormat="1" ht="22.5" hidden="1" customHeight="1" x14ac:dyDescent="0.3">
      <c r="B185" s="78" t="s">
        <v>475</v>
      </c>
      <c r="C185" s="79"/>
      <c r="D185" s="80"/>
    </row>
    <row r="186" spans="1:4" s="77" customFormat="1" ht="75" hidden="1" customHeight="1" x14ac:dyDescent="0.3">
      <c r="B186" s="78" t="s">
        <v>409</v>
      </c>
      <c r="C186" s="80">
        <v>341162.3</v>
      </c>
      <c r="D186" s="80">
        <v>246227.1</v>
      </c>
    </row>
    <row r="187" spans="1:4" s="63" customFormat="1" ht="81" hidden="1" customHeight="1" x14ac:dyDescent="0.3">
      <c r="B187" s="64" t="s">
        <v>476</v>
      </c>
      <c r="C187" s="65">
        <v>1777719</v>
      </c>
      <c r="D187" s="65">
        <v>1777719</v>
      </c>
    </row>
    <row r="188" spans="1:4" s="63" customFormat="1" ht="98.25" hidden="1" customHeight="1" x14ac:dyDescent="0.3">
      <c r="B188" s="64" t="s">
        <v>410</v>
      </c>
      <c r="C188" s="65">
        <v>500000</v>
      </c>
      <c r="D188" s="65">
        <v>500000</v>
      </c>
    </row>
    <row r="189" spans="1:4" s="63" customFormat="1" ht="90" hidden="1" customHeight="1" x14ac:dyDescent="0.3">
      <c r="B189" s="64" t="s">
        <v>477</v>
      </c>
      <c r="C189" s="81"/>
      <c r="D189" s="65"/>
    </row>
    <row r="190" spans="1:4" s="63" customFormat="1" ht="90" hidden="1" customHeight="1" x14ac:dyDescent="0.3">
      <c r="B190" s="64" t="s">
        <v>478</v>
      </c>
      <c r="C190" s="65">
        <v>1944.1</v>
      </c>
      <c r="D190" s="65"/>
    </row>
    <row r="191" spans="1:4" s="77" customFormat="1" ht="76.5" hidden="1" customHeight="1" x14ac:dyDescent="0.3">
      <c r="B191" s="64" t="s">
        <v>479</v>
      </c>
      <c r="C191" s="65">
        <v>35533.5</v>
      </c>
      <c r="D191" s="65"/>
    </row>
    <row r="192" spans="1:4" s="77" customFormat="1" ht="60.75" hidden="1" customHeight="1" x14ac:dyDescent="0.3">
      <c r="B192" s="64" t="s">
        <v>411</v>
      </c>
      <c r="C192" s="65">
        <f>C194+C195+C196+C197+C198</f>
        <v>2447304.6999999997</v>
      </c>
      <c r="D192" s="65">
        <f>D194+D195+D196+D197+D198</f>
        <v>57820.2</v>
      </c>
    </row>
    <row r="193" spans="1:4" s="77" customFormat="1" ht="18.75" hidden="1" customHeight="1" x14ac:dyDescent="0.3">
      <c r="B193" s="78" t="s">
        <v>38</v>
      </c>
      <c r="C193" s="81"/>
      <c r="D193" s="80"/>
    </row>
    <row r="194" spans="1:4" s="77" customFormat="1" ht="60" hidden="1" customHeight="1" x14ac:dyDescent="0.3">
      <c r="B194" s="78" t="s">
        <v>480</v>
      </c>
      <c r="C194" s="80">
        <v>1710</v>
      </c>
      <c r="D194" s="80"/>
    </row>
    <row r="195" spans="1:4" s="77" customFormat="1" ht="44.25" hidden="1" customHeight="1" x14ac:dyDescent="0.3">
      <c r="B195" s="78" t="s">
        <v>412</v>
      </c>
      <c r="C195" s="80">
        <v>913801.6</v>
      </c>
      <c r="D195" s="80"/>
    </row>
    <row r="196" spans="1:4" s="77" customFormat="1" ht="44.25" hidden="1" customHeight="1" x14ac:dyDescent="0.3">
      <c r="B196" s="87" t="s">
        <v>497</v>
      </c>
      <c r="C196" s="80">
        <v>1091980.8</v>
      </c>
      <c r="D196" s="80"/>
    </row>
    <row r="197" spans="1:4" s="77" customFormat="1" ht="63" hidden="1" customHeight="1" x14ac:dyDescent="0.3">
      <c r="B197" s="87" t="s">
        <v>498</v>
      </c>
      <c r="C197" s="80">
        <v>439812.3</v>
      </c>
      <c r="D197" s="80"/>
    </row>
    <row r="198" spans="1:4" s="77" customFormat="1" ht="63" hidden="1" customHeight="1" x14ac:dyDescent="0.3">
      <c r="B198" s="87" t="s">
        <v>499</v>
      </c>
      <c r="C198" s="80"/>
      <c r="D198" s="80">
        <v>57820.2</v>
      </c>
    </row>
    <row r="199" spans="1:4" s="63" customFormat="1" ht="78" hidden="1" customHeight="1" x14ac:dyDescent="0.3">
      <c r="B199" s="64" t="s">
        <v>481</v>
      </c>
      <c r="C199" s="76">
        <v>5018.36607</v>
      </c>
      <c r="D199" s="76">
        <v>5018.36607</v>
      </c>
    </row>
    <row r="200" spans="1:4" s="63" customFormat="1" ht="98.25" hidden="1" customHeight="1" x14ac:dyDescent="0.3">
      <c r="B200" s="64" t="s">
        <v>482</v>
      </c>
      <c r="C200" s="65">
        <v>540.5</v>
      </c>
      <c r="D200" s="65">
        <v>540.5</v>
      </c>
    </row>
    <row r="201" spans="1:4" s="63" customFormat="1" ht="77.25" hidden="1" customHeight="1" x14ac:dyDescent="0.3">
      <c r="B201" s="64" t="s">
        <v>483</v>
      </c>
      <c r="C201" s="65">
        <v>37614</v>
      </c>
      <c r="D201" s="65">
        <v>37614</v>
      </c>
    </row>
    <row r="202" spans="1:4" s="63" customFormat="1" ht="61.5" hidden="1" customHeight="1" x14ac:dyDescent="0.3">
      <c r="B202" s="64" t="s">
        <v>484</v>
      </c>
      <c r="C202" s="65">
        <f>C204+C205</f>
        <v>105903.2</v>
      </c>
      <c r="D202" s="65">
        <f>D204+D205</f>
        <v>0</v>
      </c>
    </row>
    <row r="203" spans="1:4" s="77" customFormat="1" ht="25.5" hidden="1" customHeight="1" x14ac:dyDescent="0.3">
      <c r="B203" s="78" t="s">
        <v>38</v>
      </c>
      <c r="C203" s="79"/>
      <c r="D203" s="82"/>
    </row>
    <row r="204" spans="1:4" s="77" customFormat="1" ht="25.5" hidden="1" customHeight="1" x14ac:dyDescent="0.3">
      <c r="B204" s="78" t="s">
        <v>485</v>
      </c>
      <c r="C204" s="80">
        <v>97240</v>
      </c>
      <c r="D204" s="82"/>
    </row>
    <row r="205" spans="1:4" s="77" customFormat="1" ht="40.5" hidden="1" customHeight="1" x14ac:dyDescent="0.3">
      <c r="B205" s="78" t="s">
        <v>486</v>
      </c>
      <c r="C205" s="80">
        <v>8663.2000000000007</v>
      </c>
      <c r="D205" s="82"/>
    </row>
    <row r="206" spans="1:4" s="77" customFormat="1" ht="40.5" hidden="1" customHeight="1" x14ac:dyDescent="0.3">
      <c r="B206" s="88" t="s">
        <v>500</v>
      </c>
      <c r="C206" s="80"/>
      <c r="D206" s="82">
        <v>69767.5</v>
      </c>
    </row>
    <row r="207" spans="1:4" s="77" customFormat="1" ht="40.5" hidden="1" customHeight="1" x14ac:dyDescent="0.3">
      <c r="B207" s="88" t="s">
        <v>501</v>
      </c>
      <c r="C207" s="80"/>
      <c r="D207" s="82">
        <v>20000</v>
      </c>
    </row>
    <row r="208" spans="1:4" ht="30" customHeight="1" x14ac:dyDescent="0.25">
      <c r="A208" s="14" t="s">
        <v>59</v>
      </c>
      <c r="B208" s="29" t="s">
        <v>40</v>
      </c>
      <c r="C208" s="53">
        <f>C209+C210+C211+C212+C213+C215+C216+C217+C219</f>
        <v>8147666.9000000004</v>
      </c>
      <c r="D208" s="53">
        <f>D209+D210+D211+D212+D213+D215+D216+D217+D219</f>
        <v>8539285.5</v>
      </c>
    </row>
    <row r="209" spans="1:4" s="63" customFormat="1" ht="132" hidden="1" customHeight="1" x14ac:dyDescent="0.3">
      <c r="B209" s="64" t="s">
        <v>462</v>
      </c>
      <c r="C209" s="65">
        <v>4901948.7</v>
      </c>
      <c r="D209" s="65">
        <v>5218953.9000000004</v>
      </c>
    </row>
    <row r="210" spans="1:4" s="63" customFormat="1" ht="96" hidden="1" customHeight="1" x14ac:dyDescent="0.3">
      <c r="B210" s="64" t="s">
        <v>463</v>
      </c>
      <c r="C210" s="65">
        <v>3049586.6</v>
      </c>
      <c r="D210" s="65">
        <v>3113061</v>
      </c>
    </row>
    <row r="211" spans="1:4" s="63" customFormat="1" ht="115.5" hidden="1" customHeight="1" x14ac:dyDescent="0.3">
      <c r="B211" s="64" t="s">
        <v>464</v>
      </c>
      <c r="C211" s="65">
        <v>28052</v>
      </c>
      <c r="D211" s="65">
        <v>29121</v>
      </c>
    </row>
    <row r="212" spans="1:4" s="63" customFormat="1" ht="97.5" hidden="1" customHeight="1" x14ac:dyDescent="0.3">
      <c r="B212" s="64" t="s">
        <v>465</v>
      </c>
      <c r="C212" s="65">
        <v>151018.9</v>
      </c>
      <c r="D212" s="65">
        <v>160589.1</v>
      </c>
    </row>
    <row r="213" spans="1:4" s="63" customFormat="1" ht="78" hidden="1" customHeight="1" x14ac:dyDescent="0.3">
      <c r="B213" s="64" t="s">
        <v>466</v>
      </c>
      <c r="C213" s="65">
        <v>2573</v>
      </c>
      <c r="D213" s="65">
        <v>2676</v>
      </c>
    </row>
    <row r="214" spans="1:4" s="63" customFormat="1" ht="83.25" hidden="1" customHeight="1" x14ac:dyDescent="0.3">
      <c r="B214" s="64" t="s">
        <v>467</v>
      </c>
      <c r="C214" s="65"/>
      <c r="D214" s="65"/>
    </row>
    <row r="215" spans="1:4" s="63" customFormat="1" ht="113.25" hidden="1" customHeight="1" x14ac:dyDescent="0.3">
      <c r="B215" s="64" t="s">
        <v>468</v>
      </c>
      <c r="C215" s="65">
        <v>5315</v>
      </c>
      <c r="D215" s="65">
        <v>5528</v>
      </c>
    </row>
    <row r="216" spans="1:4" s="63" customFormat="1" ht="60.75" hidden="1" customHeight="1" x14ac:dyDescent="0.3">
      <c r="B216" s="64" t="s">
        <v>405</v>
      </c>
      <c r="C216" s="65">
        <v>9022.6</v>
      </c>
      <c r="D216" s="65">
        <v>9223.7999999999993</v>
      </c>
    </row>
    <row r="217" spans="1:4" s="63" customFormat="1" ht="80.25" hidden="1" customHeight="1" x14ac:dyDescent="0.3">
      <c r="B217" s="64" t="s">
        <v>469</v>
      </c>
      <c r="C217" s="65">
        <v>150.1</v>
      </c>
      <c r="D217" s="65">
        <v>132.69999999999999</v>
      </c>
    </row>
    <row r="218" spans="1:4" s="63" customFormat="1" ht="65.25" hidden="1" customHeight="1" x14ac:dyDescent="0.3">
      <c r="B218" s="64" t="s">
        <v>470</v>
      </c>
      <c r="C218" s="65"/>
      <c r="D218" s="65"/>
    </row>
    <row r="219" spans="1:4" s="63" customFormat="1" ht="132" hidden="1" customHeight="1" x14ac:dyDescent="0.3">
      <c r="B219" s="64" t="s">
        <v>471</v>
      </c>
      <c r="C219" s="65"/>
      <c r="D219" s="65"/>
    </row>
    <row r="220" spans="1:4" ht="24" customHeight="1" x14ac:dyDescent="0.25">
      <c r="A220" s="14" t="s">
        <v>61</v>
      </c>
      <c r="B220" s="29" t="s">
        <v>60</v>
      </c>
      <c r="C220" s="53">
        <f>C221+C222+C223+C224+C231+C232</f>
        <v>554532.19999999995</v>
      </c>
      <c r="D220" s="53">
        <f>D221+D222+D223+D224+D231+D232</f>
        <v>552226.5</v>
      </c>
    </row>
    <row r="221" spans="1:4" s="63" customFormat="1" ht="102" hidden="1" customHeight="1" x14ac:dyDescent="0.3">
      <c r="B221" s="64" t="s">
        <v>487</v>
      </c>
      <c r="C221" s="65">
        <v>21800</v>
      </c>
      <c r="D221" s="65"/>
    </row>
    <row r="222" spans="1:4" s="63" customFormat="1" ht="79.5" hidden="1" customHeight="1" x14ac:dyDescent="0.3">
      <c r="B222" s="64" t="s">
        <v>488</v>
      </c>
      <c r="C222" s="65">
        <v>309433.40000000002</v>
      </c>
      <c r="D222" s="65">
        <v>328927.7</v>
      </c>
    </row>
    <row r="223" spans="1:4" s="63" customFormat="1" ht="120" hidden="1" customHeight="1" x14ac:dyDescent="0.3">
      <c r="B223" s="64" t="s">
        <v>489</v>
      </c>
      <c r="C223" s="65">
        <v>3500</v>
      </c>
      <c r="D223" s="65">
        <v>3500</v>
      </c>
    </row>
    <row r="224" spans="1:4" s="63" customFormat="1" ht="108.75" hidden="1" customHeight="1" x14ac:dyDescent="0.3">
      <c r="B224" s="64" t="s">
        <v>490</v>
      </c>
      <c r="C224" s="65">
        <v>14100</v>
      </c>
      <c r="D224" s="65">
        <v>14100</v>
      </c>
    </row>
    <row r="225" spans="1:4" s="63" customFormat="1" ht="63.75" hidden="1" customHeight="1" x14ac:dyDescent="0.3">
      <c r="B225" s="83"/>
      <c r="C225" s="65"/>
      <c r="D225" s="66"/>
    </row>
    <row r="226" spans="1:4" s="63" customFormat="1" ht="57" hidden="1" customHeight="1" x14ac:dyDescent="0.3">
      <c r="B226" s="64" t="s">
        <v>491</v>
      </c>
      <c r="C226" s="65"/>
      <c r="D226" s="66"/>
    </row>
    <row r="227" spans="1:4" s="63" customFormat="1" ht="94.5" hidden="1" customHeight="1" x14ac:dyDescent="0.3">
      <c r="B227" s="64" t="s">
        <v>492</v>
      </c>
      <c r="C227" s="65"/>
      <c r="D227" s="66"/>
    </row>
    <row r="228" spans="1:4" s="63" customFormat="1" ht="66.75" hidden="1" customHeight="1" x14ac:dyDescent="0.3">
      <c r="B228" s="64"/>
      <c r="C228" s="65"/>
      <c r="D228" s="66"/>
    </row>
    <row r="229" spans="1:4" s="63" customFormat="1" ht="60" hidden="1" customHeight="1" x14ac:dyDescent="0.3">
      <c r="B229" s="64" t="s">
        <v>406</v>
      </c>
      <c r="C229" s="65"/>
      <c r="D229" s="66"/>
    </row>
    <row r="230" spans="1:4" s="63" customFormat="1" ht="76.5" hidden="1" customHeight="1" x14ac:dyDescent="0.3">
      <c r="B230" s="64" t="s">
        <v>493</v>
      </c>
      <c r="C230" s="65"/>
      <c r="D230" s="66"/>
    </row>
    <row r="231" spans="1:4" s="63" customFormat="1" ht="76.5" hidden="1" customHeight="1" x14ac:dyDescent="0.3">
      <c r="B231" s="64" t="s">
        <v>406</v>
      </c>
      <c r="C231" s="65"/>
      <c r="D231" s="66"/>
    </row>
    <row r="232" spans="1:4" s="63" customFormat="1" ht="76.5" hidden="1" customHeight="1" x14ac:dyDescent="0.3">
      <c r="B232" s="64" t="s">
        <v>494</v>
      </c>
      <c r="C232" s="65">
        <v>205698.8</v>
      </c>
      <c r="D232" s="65">
        <v>205698.8</v>
      </c>
    </row>
    <row r="233" spans="1:4" ht="22.5" hidden="1" customHeight="1" x14ac:dyDescent="0.25">
      <c r="A233" s="14" t="s">
        <v>416</v>
      </c>
      <c r="B233" s="50" t="s">
        <v>415</v>
      </c>
      <c r="C233" s="42"/>
      <c r="D233" s="42"/>
    </row>
    <row r="234" spans="1:4" ht="11.25" customHeight="1" x14ac:dyDescent="0.25">
      <c r="A234" s="3"/>
      <c r="B234" s="4"/>
      <c r="C234" s="6"/>
      <c r="D234" s="6"/>
    </row>
    <row r="235" spans="1:4" ht="30" customHeight="1" x14ac:dyDescent="0.25">
      <c r="A235" s="3"/>
      <c r="B235" s="1" t="s">
        <v>83</v>
      </c>
      <c r="C235" s="60">
        <f>C12+C171</f>
        <v>33803829.485830002</v>
      </c>
      <c r="D235" s="60">
        <f>D12+D171</f>
        <v>31171787.66423</v>
      </c>
    </row>
    <row r="236" spans="1:4" ht="27" customHeight="1" x14ac:dyDescent="0.25">
      <c r="A236" s="30"/>
      <c r="B236" s="37" t="s">
        <v>52</v>
      </c>
      <c r="C236" s="24">
        <f>C235-C238</f>
        <v>-763167</v>
      </c>
      <c r="D236" s="24">
        <f>D235-D238</f>
        <v>-154103</v>
      </c>
    </row>
    <row r="237" spans="1:4" ht="18" customHeight="1" x14ac:dyDescent="0.25">
      <c r="A237" s="38"/>
      <c r="B237" s="29"/>
      <c r="C237" s="86">
        <f>-C236/C12*100</f>
        <v>6.5262956437145263</v>
      </c>
      <c r="D237" s="86">
        <f>-D236/D12*100</f>
        <v>1.2365623753732284</v>
      </c>
    </row>
    <row r="238" spans="1:4" ht="28.5" customHeight="1" x14ac:dyDescent="0.25">
      <c r="A238" s="39"/>
      <c r="B238" s="29" t="s">
        <v>84</v>
      </c>
      <c r="C238" s="60">
        <f>C240+C253+C258+C264+C271+C277+C285+C289+C295+C300+C310</f>
        <v>34566996.485830002</v>
      </c>
      <c r="D238" s="60">
        <f>D240+D253+D258+D264+D271+D277+D285+D289+D295+D300+D310</f>
        <v>31325890.66423</v>
      </c>
    </row>
    <row r="239" spans="1:4" x14ac:dyDescent="0.25">
      <c r="A239" s="40"/>
      <c r="B239" s="4" t="s">
        <v>85</v>
      </c>
      <c r="C239" s="31"/>
      <c r="D239" s="31"/>
    </row>
    <row r="240" spans="1:4" ht="33" customHeight="1" x14ac:dyDescent="0.25">
      <c r="A240" s="41" t="s">
        <v>130</v>
      </c>
      <c r="B240" s="29" t="s">
        <v>86</v>
      </c>
      <c r="C240" s="90">
        <f>C242+C243+C244+C245+C246+C247+C248+C241</f>
        <v>2434516.216</v>
      </c>
      <c r="D240" s="42">
        <f>D242+D243+D244+D245+D246+D247+D248+D241</f>
        <v>2718927.8</v>
      </c>
    </row>
    <row r="241" spans="1:4" ht="45.75" customHeight="1" x14ac:dyDescent="0.25">
      <c r="A241" s="40" t="s">
        <v>25</v>
      </c>
      <c r="B241" s="4" t="s">
        <v>24</v>
      </c>
      <c r="C241" s="43">
        <f>5867</f>
        <v>5867</v>
      </c>
      <c r="D241" s="43">
        <f>6102</f>
        <v>6102</v>
      </c>
    </row>
    <row r="242" spans="1:4" ht="64.5" customHeight="1" x14ac:dyDescent="0.25">
      <c r="A242" s="40" t="s">
        <v>106</v>
      </c>
      <c r="B242" s="4" t="s">
        <v>257</v>
      </c>
      <c r="C242" s="25">
        <v>156322</v>
      </c>
      <c r="D242" s="25">
        <v>161496</v>
      </c>
    </row>
    <row r="243" spans="1:4" ht="62.25" customHeight="1" x14ac:dyDescent="0.25">
      <c r="A243" s="40" t="s">
        <v>107</v>
      </c>
      <c r="B243" s="4" t="s">
        <v>258</v>
      </c>
      <c r="C243" s="25">
        <v>1373580</v>
      </c>
      <c r="D243" s="25">
        <v>1422689</v>
      </c>
    </row>
    <row r="244" spans="1:4" ht="31.5" customHeight="1" x14ac:dyDescent="0.25">
      <c r="A244" s="40" t="s">
        <v>305</v>
      </c>
      <c r="B244" s="4" t="s">
        <v>306</v>
      </c>
      <c r="C244" s="31">
        <v>150.1</v>
      </c>
      <c r="D244" s="31">
        <v>132.69999999999999</v>
      </c>
    </row>
    <row r="245" spans="1:4" ht="43.5" customHeight="1" x14ac:dyDescent="0.25">
      <c r="A245" s="40" t="s">
        <v>108</v>
      </c>
      <c r="B245" s="4" t="s">
        <v>259</v>
      </c>
      <c r="C245" s="25">
        <v>61017</v>
      </c>
      <c r="D245" s="25">
        <v>63302</v>
      </c>
    </row>
    <row r="246" spans="1:4" ht="33" customHeight="1" x14ac:dyDescent="0.25">
      <c r="A246" s="40" t="s">
        <v>109</v>
      </c>
      <c r="B246" s="4" t="s">
        <v>87</v>
      </c>
      <c r="C246" s="25">
        <v>10460</v>
      </c>
      <c r="D246" s="25">
        <v>10855</v>
      </c>
    </row>
    <row r="247" spans="1:4" ht="30" customHeight="1" x14ac:dyDescent="0.25">
      <c r="A247" s="40" t="s">
        <v>303</v>
      </c>
      <c r="B247" s="4" t="s">
        <v>289</v>
      </c>
      <c r="C247" s="25">
        <v>22915</v>
      </c>
      <c r="D247" s="25">
        <v>50000</v>
      </c>
    </row>
    <row r="248" spans="1:4" ht="29.25" customHeight="1" x14ac:dyDescent="0.25">
      <c r="A248" s="40" t="s">
        <v>304</v>
      </c>
      <c r="B248" s="4" t="s">
        <v>88</v>
      </c>
      <c r="C248" s="89">
        <f>534205.116+270000</f>
        <v>804205.11600000004</v>
      </c>
      <c r="D248" s="31">
        <v>1004351.1</v>
      </c>
    </row>
    <row r="249" spans="1:4" ht="10.5" hidden="1" customHeight="1" x14ac:dyDescent="0.25">
      <c r="A249" s="40"/>
      <c r="B249" s="4" t="s">
        <v>85</v>
      </c>
      <c r="C249" s="31"/>
      <c r="D249" s="31"/>
    </row>
    <row r="250" spans="1:4" ht="21" hidden="1" customHeight="1" x14ac:dyDescent="0.25">
      <c r="A250" s="41" t="s">
        <v>224</v>
      </c>
      <c r="B250" s="44" t="s">
        <v>225</v>
      </c>
      <c r="C250" s="25">
        <f>C251</f>
        <v>0</v>
      </c>
      <c r="D250" s="25">
        <f>D251</f>
        <v>0</v>
      </c>
    </row>
    <row r="251" spans="1:4" ht="21" hidden="1" customHeight="1" x14ac:dyDescent="0.25">
      <c r="A251" s="40" t="s">
        <v>250</v>
      </c>
      <c r="B251" s="45" t="s">
        <v>226</v>
      </c>
      <c r="C251" s="25"/>
      <c r="D251" s="25"/>
    </row>
    <row r="252" spans="1:4" ht="10.5" customHeight="1" x14ac:dyDescent="0.25">
      <c r="A252" s="40"/>
      <c r="B252" s="4"/>
      <c r="C252" s="31"/>
      <c r="D252" s="31"/>
    </row>
    <row r="253" spans="1:4" ht="46.5" customHeight="1" x14ac:dyDescent="0.25">
      <c r="A253" s="41" t="s">
        <v>129</v>
      </c>
      <c r="B253" s="29" t="s">
        <v>89</v>
      </c>
      <c r="C253" s="46">
        <f>SUM(C254:C256)</f>
        <v>163904</v>
      </c>
      <c r="D253" s="46">
        <f>SUM(D254:D256)</f>
        <v>169086</v>
      </c>
    </row>
    <row r="254" spans="1:4" hidden="1" x14ac:dyDescent="0.25">
      <c r="A254" s="40" t="s">
        <v>110</v>
      </c>
      <c r="B254" s="4" t="s">
        <v>90</v>
      </c>
      <c r="C254" s="31"/>
      <c r="D254" s="31"/>
    </row>
    <row r="255" spans="1:4" ht="38.25" customHeight="1" x14ac:dyDescent="0.25">
      <c r="A255" s="40" t="s">
        <v>419</v>
      </c>
      <c r="B255" s="4" t="s">
        <v>418</v>
      </c>
      <c r="C255" s="25">
        <v>131555</v>
      </c>
      <c r="D255" s="25">
        <v>136152</v>
      </c>
    </row>
    <row r="256" spans="1:4" ht="37.5" customHeight="1" x14ac:dyDescent="0.25">
      <c r="A256" s="40" t="s">
        <v>251</v>
      </c>
      <c r="B256" s="4" t="s">
        <v>193</v>
      </c>
      <c r="C256" s="25">
        <v>32349</v>
      </c>
      <c r="D256" s="25">
        <v>32934</v>
      </c>
    </row>
    <row r="257" spans="1:4" ht="12" customHeight="1" x14ac:dyDescent="0.25">
      <c r="A257" s="40"/>
      <c r="B257" s="4" t="s">
        <v>85</v>
      </c>
      <c r="C257" s="25"/>
      <c r="D257" s="25"/>
    </row>
    <row r="258" spans="1:4" ht="30.75" customHeight="1" x14ac:dyDescent="0.25">
      <c r="A258" s="41" t="s">
        <v>128</v>
      </c>
      <c r="B258" s="29" t="s">
        <v>91</v>
      </c>
      <c r="C258" s="42">
        <f>SUM(C259:C262)</f>
        <v>5495257.5999999996</v>
      </c>
      <c r="D258" s="42">
        <f>SUM(D259:D262)</f>
        <v>3690574.2</v>
      </c>
    </row>
    <row r="259" spans="1:4" ht="30.75" customHeight="1" x14ac:dyDescent="0.25">
      <c r="A259" s="54" t="s">
        <v>36</v>
      </c>
      <c r="B259" s="36" t="s">
        <v>37</v>
      </c>
      <c r="C259" s="85">
        <v>9022.6</v>
      </c>
      <c r="D259" s="85">
        <v>9223.7999999999993</v>
      </c>
    </row>
    <row r="260" spans="1:4" ht="30.75" customHeight="1" x14ac:dyDescent="0.25">
      <c r="A260" s="40" t="s">
        <v>111</v>
      </c>
      <c r="B260" s="4" t="s">
        <v>194</v>
      </c>
      <c r="C260" s="31">
        <v>213382.8</v>
      </c>
      <c r="D260" s="31">
        <v>213470.8</v>
      </c>
    </row>
    <row r="261" spans="1:4" ht="27" customHeight="1" x14ac:dyDescent="0.25">
      <c r="A261" s="40" t="s">
        <v>112</v>
      </c>
      <c r="B261" s="4" t="s">
        <v>308</v>
      </c>
      <c r="C261" s="31">
        <v>2819963.6</v>
      </c>
      <c r="D261" s="25">
        <v>2382833</v>
      </c>
    </row>
    <row r="262" spans="1:4" ht="30.75" customHeight="1" x14ac:dyDescent="0.25">
      <c r="A262" s="40" t="s">
        <v>252</v>
      </c>
      <c r="B262" s="4" t="s">
        <v>92</v>
      </c>
      <c r="C262" s="31">
        <v>2452888.6</v>
      </c>
      <c r="D262" s="31">
        <v>1085046.6000000001</v>
      </c>
    </row>
    <row r="263" spans="1:4" ht="16.5" customHeight="1" x14ac:dyDescent="0.25">
      <c r="A263" s="40"/>
      <c r="B263" s="4" t="s">
        <v>85</v>
      </c>
      <c r="C263" s="25"/>
      <c r="D263" s="25"/>
    </row>
    <row r="264" spans="1:4" ht="21" customHeight="1" x14ac:dyDescent="0.25">
      <c r="A264" s="41" t="s">
        <v>127</v>
      </c>
      <c r="B264" s="29" t="s">
        <v>93</v>
      </c>
      <c r="C264" s="90">
        <f>C265+C266+C269+C267+C268</f>
        <v>3121471.0839999998</v>
      </c>
      <c r="D264" s="42">
        <f>D265+D266+D269+D267+D268</f>
        <v>2873965.3000000003</v>
      </c>
    </row>
    <row r="265" spans="1:4" ht="29.25" customHeight="1" x14ac:dyDescent="0.25">
      <c r="A265" s="47" t="s">
        <v>113</v>
      </c>
      <c r="B265" s="4" t="s">
        <v>94</v>
      </c>
      <c r="C265" s="31">
        <v>158061.79999999999</v>
      </c>
      <c r="D265" s="25">
        <v>109197</v>
      </c>
    </row>
    <row r="266" spans="1:4" ht="29.25" customHeight="1" x14ac:dyDescent="0.25">
      <c r="A266" s="47" t="s">
        <v>114</v>
      </c>
      <c r="B266" s="4" t="s">
        <v>95</v>
      </c>
      <c r="C266" s="25">
        <v>2450</v>
      </c>
      <c r="D266" s="31"/>
    </row>
    <row r="267" spans="1:4" ht="29.25" customHeight="1" x14ac:dyDescent="0.25">
      <c r="A267" s="47" t="s">
        <v>253</v>
      </c>
      <c r="B267" s="4" t="s">
        <v>260</v>
      </c>
      <c r="C267" s="89">
        <v>1284665.084</v>
      </c>
      <c r="D267" s="31">
        <v>436671.1</v>
      </c>
    </row>
    <row r="268" spans="1:4" ht="39.75" customHeight="1" x14ac:dyDescent="0.25">
      <c r="A268" s="47" t="s">
        <v>22</v>
      </c>
      <c r="B268" s="4" t="s">
        <v>23</v>
      </c>
      <c r="C268" s="25">
        <v>8600</v>
      </c>
      <c r="D268" s="25">
        <v>8600</v>
      </c>
    </row>
    <row r="269" spans="1:4" ht="22.5" customHeight="1" x14ac:dyDescent="0.25">
      <c r="A269" s="47" t="s">
        <v>254</v>
      </c>
      <c r="B269" s="4" t="s">
        <v>96</v>
      </c>
      <c r="C269" s="31">
        <v>1667694.2</v>
      </c>
      <c r="D269" s="31">
        <v>2319497.2000000002</v>
      </c>
    </row>
    <row r="270" spans="1:4" ht="12" customHeight="1" x14ac:dyDescent="0.25">
      <c r="A270" s="40"/>
      <c r="B270" s="4" t="s">
        <v>85</v>
      </c>
      <c r="C270" s="25"/>
      <c r="D270" s="25"/>
    </row>
    <row r="271" spans="1:4" ht="21" customHeight="1" x14ac:dyDescent="0.25">
      <c r="A271" s="41" t="s">
        <v>126</v>
      </c>
      <c r="B271" s="29" t="s">
        <v>97</v>
      </c>
      <c r="C271" s="42">
        <f>C272+C273</f>
        <v>303911.90000000002</v>
      </c>
      <c r="D271" s="42">
        <f>D272+D273</f>
        <v>24798.7</v>
      </c>
    </row>
    <row r="272" spans="1:4" ht="26.25" hidden="1" customHeight="1" x14ac:dyDescent="0.25">
      <c r="A272" s="40" t="s">
        <v>255</v>
      </c>
      <c r="B272" s="35" t="s">
        <v>261</v>
      </c>
      <c r="C272" s="31"/>
      <c r="D272" s="31"/>
    </row>
    <row r="273" spans="1:4" ht="30" customHeight="1" x14ac:dyDescent="0.25">
      <c r="A273" s="40" t="s">
        <v>256</v>
      </c>
      <c r="B273" s="4" t="s">
        <v>98</v>
      </c>
      <c r="C273" s="31">
        <v>303911.90000000002</v>
      </c>
      <c r="D273" s="31">
        <v>24798.7</v>
      </c>
    </row>
    <row r="274" spans="1:4" ht="54" hidden="1" customHeight="1" x14ac:dyDescent="0.25">
      <c r="A274" s="40"/>
      <c r="B274" s="4" t="s">
        <v>85</v>
      </c>
      <c r="C274" s="25"/>
      <c r="D274" s="25"/>
    </row>
    <row r="275" spans="1:4" ht="51.75" hidden="1" customHeight="1" x14ac:dyDescent="0.25">
      <c r="A275" s="40"/>
      <c r="B275" s="4"/>
      <c r="C275" s="25"/>
      <c r="D275" s="25"/>
    </row>
    <row r="276" spans="1:4" ht="14.25" customHeight="1" x14ac:dyDescent="0.25">
      <c r="A276" s="40"/>
      <c r="B276" s="4"/>
      <c r="C276" s="25"/>
      <c r="D276" s="25"/>
    </row>
    <row r="277" spans="1:4" ht="30" customHeight="1" x14ac:dyDescent="0.25">
      <c r="A277" s="41" t="s">
        <v>125</v>
      </c>
      <c r="B277" s="29" t="s">
        <v>99</v>
      </c>
      <c r="C277" s="42">
        <f>SUM(C278:C283)</f>
        <v>20434744.400000002</v>
      </c>
      <c r="D277" s="46">
        <f>SUM(D278:D283)</f>
        <v>18923414</v>
      </c>
    </row>
    <row r="278" spans="1:4" ht="30" customHeight="1" x14ac:dyDescent="0.25">
      <c r="A278" s="40" t="s">
        <v>115</v>
      </c>
      <c r="B278" s="4" t="s">
        <v>100</v>
      </c>
      <c r="C278" s="31">
        <v>5286182.5999999996</v>
      </c>
      <c r="D278" s="25">
        <v>5422831</v>
      </c>
    </row>
    <row r="279" spans="1:4" ht="30" customHeight="1" x14ac:dyDescent="0.25">
      <c r="A279" s="40" t="s">
        <v>116</v>
      </c>
      <c r="B279" s="4" t="s">
        <v>101</v>
      </c>
      <c r="C279" s="31">
        <v>7032060.2000000002</v>
      </c>
      <c r="D279" s="31">
        <v>7413230.2999999998</v>
      </c>
    </row>
    <row r="280" spans="1:4" ht="30" customHeight="1" x14ac:dyDescent="0.25">
      <c r="A280" s="40" t="s">
        <v>43</v>
      </c>
      <c r="B280" s="4" t="s">
        <v>44</v>
      </c>
      <c r="C280" s="25">
        <v>1676694</v>
      </c>
      <c r="D280" s="25">
        <v>1776943</v>
      </c>
    </row>
    <row r="281" spans="1:4" ht="30" customHeight="1" x14ac:dyDescent="0.25">
      <c r="A281" s="40" t="s">
        <v>73</v>
      </c>
      <c r="B281" s="4" t="s">
        <v>74</v>
      </c>
      <c r="C281" s="25">
        <v>224</v>
      </c>
      <c r="D281" s="25">
        <v>224</v>
      </c>
    </row>
    <row r="282" spans="1:4" ht="30" customHeight="1" x14ac:dyDescent="0.25">
      <c r="A282" s="40" t="s">
        <v>117</v>
      </c>
      <c r="B282" s="4" t="s">
        <v>42</v>
      </c>
      <c r="C282" s="31">
        <v>119154.9</v>
      </c>
      <c r="D282" s="25">
        <v>120983</v>
      </c>
    </row>
    <row r="283" spans="1:4" ht="30" customHeight="1" x14ac:dyDescent="0.25">
      <c r="A283" s="40" t="s">
        <v>118</v>
      </c>
      <c r="B283" s="4" t="s">
        <v>102</v>
      </c>
      <c r="C283" s="31">
        <v>6320428.7000000002</v>
      </c>
      <c r="D283" s="31">
        <v>4189202.7</v>
      </c>
    </row>
    <row r="284" spans="1:4" ht="12" customHeight="1" x14ac:dyDescent="0.25">
      <c r="A284" s="40"/>
      <c r="B284" s="4" t="s">
        <v>85</v>
      </c>
      <c r="C284" s="25"/>
      <c r="D284" s="25"/>
    </row>
    <row r="285" spans="1:4" ht="29.25" customHeight="1" x14ac:dyDescent="0.25">
      <c r="A285" s="41" t="s">
        <v>119</v>
      </c>
      <c r="B285" s="29" t="s">
        <v>307</v>
      </c>
      <c r="C285" s="60">
        <f>SUM(C286:C287)</f>
        <v>681882.16607000004</v>
      </c>
      <c r="D285" s="60">
        <f>SUM(D286:D287)</f>
        <v>431230.36606999999</v>
      </c>
    </row>
    <row r="286" spans="1:4" ht="29.25" customHeight="1" x14ac:dyDescent="0.25">
      <c r="A286" s="40" t="s">
        <v>120</v>
      </c>
      <c r="B286" s="4" t="s">
        <v>103</v>
      </c>
      <c r="C286" s="68">
        <v>383570.86606999999</v>
      </c>
      <c r="D286" s="68">
        <v>361269.36606999999</v>
      </c>
    </row>
    <row r="287" spans="1:4" ht="29.25" customHeight="1" x14ac:dyDescent="0.25">
      <c r="A287" s="40" t="s">
        <v>301</v>
      </c>
      <c r="B287" s="4" t="s">
        <v>302</v>
      </c>
      <c r="C287" s="31">
        <v>298311.3</v>
      </c>
      <c r="D287" s="25">
        <v>69961</v>
      </c>
    </row>
    <row r="288" spans="1:4" ht="12" customHeight="1" x14ac:dyDescent="0.25">
      <c r="A288" s="40"/>
      <c r="B288" s="4" t="s">
        <v>85</v>
      </c>
      <c r="C288" s="25"/>
      <c r="D288" s="25"/>
    </row>
    <row r="289" spans="1:4" ht="31.5" customHeight="1" x14ac:dyDescent="0.25">
      <c r="A289" s="41" t="s">
        <v>121</v>
      </c>
      <c r="B289" s="29" t="s">
        <v>104</v>
      </c>
      <c r="C289" s="60">
        <f>SUM(C290:C293)</f>
        <v>611001.41975999996</v>
      </c>
      <c r="D289" s="60">
        <f>SUM(D290:D293)</f>
        <v>626658.29816000001</v>
      </c>
    </row>
    <row r="290" spans="1:4" ht="31.5" customHeight="1" x14ac:dyDescent="0.25">
      <c r="A290" s="40" t="s">
        <v>122</v>
      </c>
      <c r="B290" s="4" t="s">
        <v>105</v>
      </c>
      <c r="C290" s="25">
        <v>97832</v>
      </c>
      <c r="D290" s="25">
        <v>103422</v>
      </c>
    </row>
    <row r="291" spans="1:4" ht="31.5" customHeight="1" x14ac:dyDescent="0.25">
      <c r="A291" s="40" t="s">
        <v>123</v>
      </c>
      <c r="B291" s="48" t="s">
        <v>262</v>
      </c>
      <c r="C291" s="25">
        <f>11130+300000</f>
        <v>311130</v>
      </c>
      <c r="D291" s="25">
        <v>311575</v>
      </c>
    </row>
    <row r="292" spans="1:4" ht="31.5" customHeight="1" x14ac:dyDescent="0.25">
      <c r="A292" s="40" t="s">
        <v>124</v>
      </c>
      <c r="B292" s="36" t="s">
        <v>263</v>
      </c>
      <c r="C292" s="68">
        <v>188361.91975999999</v>
      </c>
      <c r="D292" s="68">
        <v>197782.89816000001</v>
      </c>
    </row>
    <row r="293" spans="1:4" ht="31.5" customHeight="1" x14ac:dyDescent="0.25">
      <c r="A293" s="40" t="s">
        <v>335</v>
      </c>
      <c r="B293" s="36" t="s">
        <v>334</v>
      </c>
      <c r="C293" s="31">
        <v>13677.5</v>
      </c>
      <c r="D293" s="31">
        <v>13878.4</v>
      </c>
    </row>
    <row r="294" spans="1:4" ht="12.75" customHeight="1" x14ac:dyDescent="0.25">
      <c r="D294" s="22"/>
    </row>
    <row r="295" spans="1:4" ht="30.75" customHeight="1" x14ac:dyDescent="0.25">
      <c r="A295" s="41" t="s">
        <v>297</v>
      </c>
      <c r="B295" s="29" t="s">
        <v>299</v>
      </c>
      <c r="C295" s="42">
        <f>C296+C298+C297</f>
        <v>943884.7</v>
      </c>
      <c r="D295" s="46">
        <f>D296+D298+D297</f>
        <v>1006420</v>
      </c>
    </row>
    <row r="296" spans="1:4" ht="30.75" customHeight="1" x14ac:dyDescent="0.25">
      <c r="A296" s="40" t="s">
        <v>298</v>
      </c>
      <c r="B296" s="4" t="s">
        <v>300</v>
      </c>
      <c r="C296" s="31">
        <v>875446.7</v>
      </c>
      <c r="D296" s="31">
        <v>755589.5</v>
      </c>
    </row>
    <row r="297" spans="1:4" ht="30.75" customHeight="1" x14ac:dyDescent="0.25">
      <c r="A297" s="40" t="s">
        <v>495</v>
      </c>
      <c r="B297" s="4" t="s">
        <v>496</v>
      </c>
      <c r="C297" s="25">
        <v>42550</v>
      </c>
      <c r="D297" s="31">
        <v>159752.4</v>
      </c>
    </row>
    <row r="298" spans="1:4" ht="30.75" customHeight="1" x14ac:dyDescent="0.25">
      <c r="A298" s="40" t="s">
        <v>62</v>
      </c>
      <c r="B298" s="36" t="s">
        <v>63</v>
      </c>
      <c r="C298" s="25">
        <v>25888</v>
      </c>
      <c r="D298" s="31">
        <v>91078.1</v>
      </c>
    </row>
    <row r="299" spans="1:4" ht="12.75" customHeight="1" x14ac:dyDescent="0.25">
      <c r="D299" s="22"/>
    </row>
    <row r="300" spans="1:4" ht="40.5" customHeight="1" x14ac:dyDescent="0.25">
      <c r="A300" s="49" t="s">
        <v>291</v>
      </c>
      <c r="B300" s="50" t="s">
        <v>292</v>
      </c>
      <c r="C300" s="24">
        <f>C301</f>
        <v>65000</v>
      </c>
      <c r="D300" s="24">
        <f>D301</f>
        <v>230000</v>
      </c>
    </row>
    <row r="301" spans="1:4" ht="39.75" customHeight="1" x14ac:dyDescent="0.25">
      <c r="A301" s="40" t="s">
        <v>290</v>
      </c>
      <c r="B301" s="4" t="s">
        <v>75</v>
      </c>
      <c r="C301" s="25">
        <v>65000</v>
      </c>
      <c r="D301" s="25">
        <v>230000</v>
      </c>
    </row>
    <row r="302" spans="1:4" ht="28.5" customHeight="1" x14ac:dyDescent="0.25">
      <c r="A302" s="40"/>
      <c r="B302" s="4"/>
      <c r="C302" s="61"/>
    </row>
    <row r="303" spans="1:4" ht="44.25" hidden="1" customHeight="1" x14ac:dyDescent="0.25">
      <c r="A303" s="41" t="s">
        <v>293</v>
      </c>
      <c r="B303" s="51" t="s">
        <v>295</v>
      </c>
      <c r="C303" s="34" t="e">
        <f>C304</f>
        <v>#REF!</v>
      </c>
    </row>
    <row r="304" spans="1:4" ht="31.5" hidden="1" x14ac:dyDescent="0.25">
      <c r="A304" s="40" t="s">
        <v>294</v>
      </c>
      <c r="B304" s="52" t="s">
        <v>296</v>
      </c>
      <c r="C304" s="28" t="e">
        <v>#REF!</v>
      </c>
    </row>
    <row r="305" spans="1:5" ht="15" hidden="1" customHeight="1" x14ac:dyDescent="0.25">
      <c r="A305" s="40"/>
    </row>
    <row r="306" spans="1:5" hidden="1" x14ac:dyDescent="0.25">
      <c r="A306" s="41" t="s">
        <v>269</v>
      </c>
      <c r="B306" s="26" t="s">
        <v>271</v>
      </c>
      <c r="C306" s="33">
        <f>C307</f>
        <v>0</v>
      </c>
    </row>
    <row r="307" spans="1:5" hidden="1" x14ac:dyDescent="0.25">
      <c r="A307" s="40" t="s">
        <v>270</v>
      </c>
      <c r="B307" s="23" t="s">
        <v>272</v>
      </c>
      <c r="C307" s="27">
        <v>0</v>
      </c>
    </row>
    <row r="308" spans="1:5" ht="39" hidden="1" customHeight="1" x14ac:dyDescent="0.25">
      <c r="C308" s="69" t="s">
        <v>417</v>
      </c>
    </row>
    <row r="309" spans="1:5" ht="18.75" customHeight="1" x14ac:dyDescent="0.25">
      <c r="A309" s="96"/>
      <c r="B309" s="96"/>
    </row>
    <row r="310" spans="1:5" ht="27" customHeight="1" x14ac:dyDescent="0.25">
      <c r="A310" s="41"/>
      <c r="B310" s="26" t="s">
        <v>271</v>
      </c>
      <c r="C310" s="24">
        <f>C311</f>
        <v>311423</v>
      </c>
      <c r="D310" s="24">
        <f>D311</f>
        <v>630816</v>
      </c>
      <c r="E310" s="92"/>
    </row>
    <row r="311" spans="1:5" ht="26.25" customHeight="1" x14ac:dyDescent="0.25">
      <c r="A311" s="40"/>
      <c r="B311" s="23" t="s">
        <v>272</v>
      </c>
      <c r="C311" s="27">
        <f>ROUND(C312,0)+1</f>
        <v>311423</v>
      </c>
      <c r="D311" s="27">
        <f>ROUND(D312,0)</f>
        <v>630816</v>
      </c>
    </row>
    <row r="312" spans="1:5" hidden="1" x14ac:dyDescent="0.25">
      <c r="A312" s="94"/>
      <c r="B312" s="94"/>
      <c r="C312" s="84">
        <f>(C300+C295+C289+C285+C277+C271+C264+C258+C253+C240-C171)/97.5*2.5</f>
        <v>311422.25641025626</v>
      </c>
      <c r="D312" s="84">
        <f>(D300+D295+D289+D285+D277+D271+D264+D258+D253+D240-D171)/95*5</f>
        <v>630815.63157894742</v>
      </c>
    </row>
    <row r="313" spans="1:5" ht="25.5" customHeight="1" x14ac:dyDescent="0.25">
      <c r="A313" s="97"/>
      <c r="B313" s="97"/>
      <c r="C313" s="97"/>
    </row>
    <row r="315" spans="1:5" x14ac:dyDescent="0.25">
      <c r="A315" s="71" t="s">
        <v>503</v>
      </c>
      <c r="B315" s="73"/>
      <c r="C315" s="93" t="s">
        <v>425</v>
      </c>
      <c r="D315" s="93"/>
    </row>
    <row r="316" spans="1:5" ht="24" customHeight="1" x14ac:dyDescent="0.25">
      <c r="A316" s="71" t="s">
        <v>504</v>
      </c>
      <c r="B316" s="73"/>
      <c r="C316" s="93" t="s">
        <v>424</v>
      </c>
      <c r="D316" s="93"/>
    </row>
    <row r="317" spans="1:5" x14ac:dyDescent="0.25">
      <c r="A317" s="94"/>
      <c r="B317" s="95"/>
      <c r="C317" s="32"/>
    </row>
    <row r="318" spans="1:5" ht="25.5" customHeight="1" x14ac:dyDescent="0.25">
      <c r="A318" s="70"/>
      <c r="B318" s="74" t="s">
        <v>426</v>
      </c>
      <c r="C318" s="93" t="s">
        <v>427</v>
      </c>
      <c r="D318" s="93"/>
    </row>
    <row r="328" spans="2:2" x14ac:dyDescent="0.25">
      <c r="B328" s="4"/>
    </row>
  </sheetData>
  <mergeCells count="16">
    <mergeCell ref="A9:A11"/>
    <mergeCell ref="B9:B11"/>
    <mergeCell ref="C9:D10"/>
    <mergeCell ref="C1:D1"/>
    <mergeCell ref="C2:D2"/>
    <mergeCell ref="C3:D3"/>
    <mergeCell ref="C4:D4"/>
    <mergeCell ref="A5:D5"/>
    <mergeCell ref="A7:D7"/>
    <mergeCell ref="C316:D316"/>
    <mergeCell ref="A317:B317"/>
    <mergeCell ref="C318:D318"/>
    <mergeCell ref="A309:B309"/>
    <mergeCell ref="A312:B312"/>
    <mergeCell ref="A313:C313"/>
    <mergeCell ref="C315:D315"/>
  </mergeCells>
  <hyperlinks>
    <hyperlink ref="B141" r:id="rId1" display="consultantplus://offline/ref=F24C8E6DB66470D84A90B538122B6EF53269530DCF87971A2CB100508793B5FA8F4682531287D0C48F1623BE134AD97CDE704933907EAF21SFk2H" xr:uid="{00000000-0004-0000-0000-000000000000}"/>
  </hyperlinks>
  <printOptions horizontalCentered="1"/>
  <pageMargins left="1.3779527559055118" right="0.39370078740157483" top="0.78740157480314965" bottom="0.78740157480314965" header="0.31496062992125984" footer="0.31496062992125984"/>
  <pageSetup paperSize="9" scale="49" orientation="portrait" r:id="rId2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2023-2024</vt:lpstr>
      <vt:lpstr>'2023-2024'!Заголовки_для_печати</vt:lpstr>
      <vt:lpstr>'2023-2024'!Область_печати</vt:lpstr>
    </vt:vector>
  </TitlesOfParts>
  <Company>DT3FT-BFH4M-GYYH8-PG9C3-8K2FJ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403-4</dc:creator>
  <cp:lastModifiedBy>Пользователь</cp:lastModifiedBy>
  <cp:lastPrinted>2022-12-16T09:31:27Z</cp:lastPrinted>
  <dcterms:created xsi:type="dcterms:W3CDTF">2004-12-09T14:08:30Z</dcterms:created>
  <dcterms:modified xsi:type="dcterms:W3CDTF">2022-12-16T09:33:33Z</dcterms:modified>
</cp:coreProperties>
</file>